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nuralsurmen\Desktop\"/>
    </mc:Choice>
  </mc:AlternateContent>
  <bookViews>
    <workbookView xWindow="0" yWindow="0" windowWidth="28800" windowHeight="12345" tabRatio="900"/>
  </bookViews>
  <sheets>
    <sheet name="SEKTOR_USD" sheetId="1" r:id="rId1"/>
  </sheets>
  <calcPr calcId="162913"/>
</workbook>
</file>

<file path=xl/calcChain.xml><?xml version="1.0" encoding="utf-8"?>
<calcChain xmlns="http://schemas.openxmlformats.org/spreadsheetml/2006/main">
  <c r="M46" i="1" l="1"/>
  <c r="L46" i="1"/>
  <c r="I46" i="1"/>
  <c r="H46" i="1"/>
  <c r="E46" i="1"/>
  <c r="D46" i="1"/>
  <c r="M43" i="1"/>
  <c r="L43" i="1"/>
  <c r="I43" i="1"/>
  <c r="H43" i="1"/>
  <c r="E43" i="1"/>
  <c r="D43" i="1"/>
  <c r="M42" i="1"/>
  <c r="K42" i="1"/>
  <c r="J42" i="1"/>
  <c r="L42" i="1" s="1"/>
  <c r="H42" i="1"/>
  <c r="G42" i="1"/>
  <c r="I42" i="1" s="1"/>
  <c r="F42" i="1"/>
  <c r="E42" i="1"/>
  <c r="C42" i="1"/>
  <c r="B42" i="1"/>
  <c r="D42" i="1" s="1"/>
  <c r="M41" i="1"/>
  <c r="L41" i="1"/>
  <c r="I41" i="1"/>
  <c r="H41" i="1"/>
  <c r="E41" i="1"/>
  <c r="D41" i="1"/>
  <c r="M40" i="1"/>
  <c r="L40" i="1"/>
  <c r="I40" i="1"/>
  <c r="H40" i="1"/>
  <c r="E40" i="1"/>
  <c r="D40" i="1"/>
  <c r="M39" i="1"/>
  <c r="L39" i="1"/>
  <c r="I39" i="1"/>
  <c r="H39" i="1"/>
  <c r="E39" i="1"/>
  <c r="D39" i="1"/>
  <c r="M38" i="1"/>
  <c r="L38" i="1"/>
  <c r="I38" i="1"/>
  <c r="H38" i="1"/>
  <c r="E38" i="1"/>
  <c r="D38" i="1"/>
  <c r="M37" i="1"/>
  <c r="L37" i="1"/>
  <c r="I37" i="1"/>
  <c r="H37" i="1"/>
  <c r="E37" i="1"/>
  <c r="D37" i="1"/>
  <c r="M36" i="1"/>
  <c r="L36" i="1"/>
  <c r="I36" i="1"/>
  <c r="H36" i="1"/>
  <c r="E36" i="1"/>
  <c r="D36" i="1"/>
  <c r="M35" i="1"/>
  <c r="L35" i="1"/>
  <c r="I35" i="1"/>
  <c r="H35" i="1"/>
  <c r="E35" i="1"/>
  <c r="D35" i="1"/>
  <c r="M34" i="1"/>
  <c r="L34" i="1"/>
  <c r="I34" i="1"/>
  <c r="H34" i="1"/>
  <c r="E34" i="1"/>
  <c r="D34" i="1"/>
  <c r="M33" i="1"/>
  <c r="L33" i="1"/>
  <c r="I33" i="1"/>
  <c r="H33" i="1"/>
  <c r="E33" i="1"/>
  <c r="D33" i="1"/>
  <c r="M32" i="1"/>
  <c r="L32" i="1"/>
  <c r="I32" i="1"/>
  <c r="H32" i="1"/>
  <c r="E32" i="1"/>
  <c r="D32" i="1"/>
  <c r="M31" i="1"/>
  <c r="L31" i="1"/>
  <c r="I31" i="1"/>
  <c r="H31" i="1"/>
  <c r="E31" i="1"/>
  <c r="D31" i="1"/>
  <c r="M30" i="1"/>
  <c r="L30" i="1"/>
  <c r="I30" i="1"/>
  <c r="H30" i="1"/>
  <c r="E30" i="1"/>
  <c r="D30" i="1"/>
  <c r="L29" i="1"/>
  <c r="K29" i="1"/>
  <c r="M29" i="1" s="1"/>
  <c r="J29" i="1"/>
  <c r="G29" i="1"/>
  <c r="I29" i="1" s="1"/>
  <c r="F29" i="1"/>
  <c r="H29" i="1" s="1"/>
  <c r="D29" i="1"/>
  <c r="C29" i="1"/>
  <c r="E29" i="1" s="1"/>
  <c r="B29" i="1"/>
  <c r="M28" i="1"/>
  <c r="L28" i="1"/>
  <c r="I28" i="1"/>
  <c r="H28" i="1"/>
  <c r="E28" i="1"/>
  <c r="D28" i="1"/>
  <c r="M27" i="1"/>
  <c r="L27" i="1"/>
  <c r="K27" i="1"/>
  <c r="J27" i="1"/>
  <c r="G27" i="1"/>
  <c r="I27" i="1" s="1"/>
  <c r="F27" i="1"/>
  <c r="H27" i="1" s="1"/>
  <c r="E27" i="1"/>
  <c r="D27" i="1"/>
  <c r="C27" i="1"/>
  <c r="B27" i="1"/>
  <c r="M26" i="1"/>
  <c r="L26" i="1"/>
  <c r="I26" i="1"/>
  <c r="H26" i="1"/>
  <c r="E26" i="1"/>
  <c r="D26" i="1"/>
  <c r="M25" i="1"/>
  <c r="L25" i="1"/>
  <c r="I25" i="1"/>
  <c r="H25" i="1"/>
  <c r="E25" i="1"/>
  <c r="D25" i="1"/>
  <c r="M24" i="1"/>
  <c r="L24" i="1"/>
  <c r="I24" i="1"/>
  <c r="H24" i="1"/>
  <c r="E24" i="1"/>
  <c r="D24" i="1"/>
  <c r="L23" i="1"/>
  <c r="K23" i="1"/>
  <c r="M23" i="1" s="1"/>
  <c r="J23" i="1"/>
  <c r="G23" i="1"/>
  <c r="I23" i="1" s="1"/>
  <c r="F23" i="1"/>
  <c r="F22" i="1" s="1"/>
  <c r="H22" i="1" s="1"/>
  <c r="D23" i="1"/>
  <c r="C23" i="1"/>
  <c r="E23" i="1" s="1"/>
  <c r="B23" i="1"/>
  <c r="J22" i="1"/>
  <c r="G22" i="1"/>
  <c r="I22" i="1" s="1"/>
  <c r="B22" i="1"/>
  <c r="M21" i="1"/>
  <c r="L21" i="1"/>
  <c r="I21" i="1"/>
  <c r="H21" i="1"/>
  <c r="E21" i="1"/>
  <c r="D21" i="1"/>
  <c r="K20" i="1"/>
  <c r="M20" i="1" s="1"/>
  <c r="J20" i="1"/>
  <c r="L20" i="1" s="1"/>
  <c r="I20" i="1"/>
  <c r="H20" i="1"/>
  <c r="G20" i="1"/>
  <c r="F20" i="1"/>
  <c r="C20" i="1"/>
  <c r="E20" i="1" s="1"/>
  <c r="B20" i="1"/>
  <c r="D20" i="1" s="1"/>
  <c r="M19" i="1"/>
  <c r="L19" i="1"/>
  <c r="I19" i="1"/>
  <c r="H19" i="1"/>
  <c r="E19" i="1"/>
  <c r="D19" i="1"/>
  <c r="L18" i="1"/>
  <c r="K18" i="1"/>
  <c r="M18" i="1" s="1"/>
  <c r="J18" i="1"/>
  <c r="G18" i="1"/>
  <c r="I18" i="1" s="1"/>
  <c r="F18" i="1"/>
  <c r="H18" i="1" s="1"/>
  <c r="D18" i="1"/>
  <c r="C18" i="1"/>
  <c r="E18" i="1" s="1"/>
  <c r="B18" i="1"/>
  <c r="M17" i="1"/>
  <c r="L17" i="1"/>
  <c r="I17" i="1"/>
  <c r="H17" i="1"/>
  <c r="E17" i="1"/>
  <c r="D17" i="1"/>
  <c r="M16" i="1"/>
  <c r="L16" i="1"/>
  <c r="I16" i="1"/>
  <c r="H16" i="1"/>
  <c r="E16" i="1"/>
  <c r="D16" i="1"/>
  <c r="M15" i="1"/>
  <c r="L15" i="1"/>
  <c r="I15" i="1"/>
  <c r="H15" i="1"/>
  <c r="E15" i="1"/>
  <c r="D15" i="1"/>
  <c r="M14" i="1"/>
  <c r="L14" i="1"/>
  <c r="I14" i="1"/>
  <c r="H14" i="1"/>
  <c r="E14" i="1"/>
  <c r="D14" i="1"/>
  <c r="M13" i="1"/>
  <c r="L13" i="1"/>
  <c r="I13" i="1"/>
  <c r="H13" i="1"/>
  <c r="E13" i="1"/>
  <c r="D13" i="1"/>
  <c r="M12" i="1"/>
  <c r="L12" i="1"/>
  <c r="I12" i="1"/>
  <c r="H12" i="1"/>
  <c r="E12" i="1"/>
  <c r="D12" i="1"/>
  <c r="M11" i="1"/>
  <c r="L11" i="1"/>
  <c r="I11" i="1"/>
  <c r="H11" i="1"/>
  <c r="E11" i="1"/>
  <c r="D11" i="1"/>
  <c r="M10" i="1"/>
  <c r="L10" i="1"/>
  <c r="I10" i="1"/>
  <c r="H10" i="1"/>
  <c r="E10" i="1"/>
  <c r="D10" i="1"/>
  <c r="K9" i="1"/>
  <c r="M9" i="1" s="1"/>
  <c r="J9" i="1"/>
  <c r="J8" i="1" s="1"/>
  <c r="H9" i="1"/>
  <c r="G9" i="1"/>
  <c r="I9" i="1" s="1"/>
  <c r="F9" i="1"/>
  <c r="C9" i="1"/>
  <c r="E9" i="1" s="1"/>
  <c r="B9" i="1"/>
  <c r="B8" i="1" s="1"/>
  <c r="K8" i="1"/>
  <c r="M8" i="1" s="1"/>
  <c r="F8" i="1"/>
  <c r="F44" i="1" s="1"/>
  <c r="F45" i="1" s="1"/>
  <c r="C8" i="1"/>
  <c r="E8" i="1" s="1"/>
  <c r="L8" i="1" l="1"/>
  <c r="J44" i="1"/>
  <c r="J45" i="1" s="1"/>
  <c r="B44" i="1"/>
  <c r="B45" i="1" s="1"/>
  <c r="D8" i="1"/>
  <c r="G8" i="1"/>
  <c r="C22" i="1"/>
  <c r="K22" i="1"/>
  <c r="D9" i="1"/>
  <c r="H23" i="1"/>
  <c r="L9" i="1"/>
  <c r="K44" i="1"/>
  <c r="M22" i="1" l="1"/>
  <c r="L22" i="1"/>
  <c r="E22" i="1"/>
  <c r="D22" i="1"/>
  <c r="K45" i="1"/>
  <c r="M44" i="1"/>
  <c r="L44" i="1"/>
  <c r="G44" i="1"/>
  <c r="I8" i="1"/>
  <c r="H8" i="1"/>
  <c r="C44" i="1"/>
  <c r="G45" i="1" l="1"/>
  <c r="H44" i="1"/>
  <c r="I44" i="1"/>
  <c r="M45" i="1"/>
  <c r="L45" i="1"/>
  <c r="C45" i="1"/>
  <c r="E44" i="1"/>
  <c r="D44" i="1"/>
  <c r="I45" i="1" l="1"/>
  <c r="H45" i="1"/>
  <c r="D45" i="1"/>
  <c r="E45" i="1"/>
</calcChain>
</file>

<file path=xl/sharedStrings.xml><?xml version="1.0" encoding="utf-8"?>
<sst xmlns="http://schemas.openxmlformats.org/spreadsheetml/2006/main" count="55" uniqueCount="54">
  <si>
    <t xml:space="preserve">Hazelnut and Products </t>
  </si>
  <si>
    <t xml:space="preserve">Olive and Olive Oil Products </t>
  </si>
  <si>
    <t>Fruit and Vegatables</t>
  </si>
  <si>
    <t>Dried Fruit</t>
  </si>
  <si>
    <t>Fresh Fruit and Vegatables</t>
  </si>
  <si>
    <t>Cereals, Pulses, Oil Seeds and Products</t>
  </si>
  <si>
    <t>Tobacco</t>
  </si>
  <si>
    <t>Ornamental Plants and Products</t>
  </si>
  <si>
    <t>Aqua and Animal Products</t>
  </si>
  <si>
    <t>Furniture, Paper and Forestry Products</t>
  </si>
  <si>
    <t>Textile and Raw Materials</t>
  </si>
  <si>
    <t>Leather and Leather products</t>
  </si>
  <si>
    <t>Carpet</t>
  </si>
  <si>
    <t>Chemicals and chemical products</t>
  </si>
  <si>
    <t>Apparel</t>
  </si>
  <si>
    <t xml:space="preserve">Automotive </t>
  </si>
  <si>
    <t>Ship and Yatch</t>
  </si>
  <si>
    <t>Electric Electronic and Service</t>
  </si>
  <si>
    <t>Machinery and Machinery Accessories</t>
  </si>
  <si>
    <t>Ferrous and Non-Ferrous Metals</t>
  </si>
  <si>
    <t>Steel</t>
  </si>
  <si>
    <t>Cement, Glass, Ceramic and Soil Products</t>
  </si>
  <si>
    <t>Jewellry</t>
  </si>
  <si>
    <t>Defence and Aerospace</t>
  </si>
  <si>
    <t>HVAC-R</t>
  </si>
  <si>
    <t>Other Industry Products</t>
  </si>
  <si>
    <t>Mining Products</t>
  </si>
  <si>
    <t>SECTORS</t>
  </si>
  <si>
    <t>I. AGRICULTURE</t>
  </si>
  <si>
    <t xml:space="preserve">   A. PLANTAL PRODUCTS</t>
  </si>
  <si>
    <t xml:space="preserve">   B. ANIMAL PRODUCTS</t>
  </si>
  <si>
    <t xml:space="preserve">   C. WOOD and FORESTRY PRODUCTS</t>
  </si>
  <si>
    <t>II. INDUSTRY</t>
  </si>
  <si>
    <t xml:space="preserve">   A. AGRICULTURAL BASED PRODUCTS</t>
  </si>
  <si>
    <t xml:space="preserve">   B. CHEMICALS and CHEMICAL PRODUCTS</t>
  </si>
  <si>
    <t xml:space="preserve">   C. INDUSTRIAL PRODUCTS</t>
  </si>
  <si>
    <t>III. MINING</t>
  </si>
  <si>
    <t>T O T A L (TİM*)</t>
  </si>
  <si>
    <t>Export figures (exempted from Exporters Union Records)</t>
  </si>
  <si>
    <t>SECTORAL EXPORT FIGURES - 1000 $</t>
  </si>
  <si>
    <t>LAST 12 MONTHS</t>
  </si>
  <si>
    <t>For January-February period, TUİK figures was used for the first month.</t>
  </si>
  <si>
    <t>For the last 12 months; first 11 eleven months' figures are from TUİK and last month's figures are taken from TİM data</t>
  </si>
  <si>
    <t>T O T A L (TİM+TUİK (Turkey Statistical Institute)*)</t>
  </si>
  <si>
    <t>2018 - 2019</t>
  </si>
  <si>
    <t>Change    ('20/'19)</t>
  </si>
  <si>
    <t>Share(20)  (%)</t>
  </si>
  <si>
    <t>2019 - 2020</t>
  </si>
  <si>
    <t xml:space="preserve"> Share (20)  (%)</t>
  </si>
  <si>
    <t>Change   ('20/'19)</t>
  </si>
  <si>
    <t xml:space="preserve"> Share(20)  (%)</t>
  </si>
  <si>
    <t>1 - 31 DECEMBER</t>
  </si>
  <si>
    <t>1 - 31 DECEMBER EXPORT FIGURES</t>
  </si>
  <si>
    <t>1st JANUARY  -  31th 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</si>
</sst>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Y_T_L_-;\-* #,##0.00\ _Y_T_L_-;_-* &quot;-&quot;??\ _Y_T_L_-;_-@_-"/>
    <numFmt numFmtId="165" formatCode="0.0"/>
  </numFmts>
  <fonts count="50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1"/>
      <color rgb="FF000000"/>
      <name val="Calibri"/>
      <family val="2"/>
      <charset val="162"/>
    </font>
    <font>
      <sz val="16"/>
      <color theme="1"/>
      <name val="Arial"/>
      <family val="2"/>
      <charset val="162"/>
    </font>
  </fonts>
  <fills count="42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36">
    <xf numFmtId="0" fontId="0" fillId="0" borderId="0"/>
    <xf numFmtId="0" fontId="16" fillId="0" borderId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4" borderId="0" applyNumberFormat="0" applyBorder="0" applyAlignment="0" applyProtection="0"/>
    <xf numFmtId="0" fontId="31" fillId="27" borderId="0" applyNumberFormat="0" applyBorder="0" applyAlignment="0" applyProtection="0"/>
    <xf numFmtId="0" fontId="31" fillId="26" borderId="0" applyNumberFormat="0" applyBorder="0" applyAlignment="0" applyProtection="0"/>
    <xf numFmtId="0" fontId="31" fillId="28" borderId="0" applyNumberFormat="0" applyBorder="0" applyAlignment="0" applyProtection="0"/>
    <xf numFmtId="0" fontId="31" fillId="25" borderId="0" applyNumberFormat="0" applyBorder="0" applyAlignment="0" applyProtection="0"/>
    <xf numFmtId="0" fontId="31" fillId="29" borderId="0" applyNumberFormat="0" applyBorder="0" applyAlignment="0" applyProtection="0"/>
    <xf numFmtId="0" fontId="31" fillId="28" borderId="0" applyNumberFormat="0" applyBorder="0" applyAlignment="0" applyProtection="0"/>
    <xf numFmtId="0" fontId="31" fillId="30" borderId="0" applyNumberFormat="0" applyBorder="0" applyAlignment="0" applyProtection="0"/>
    <xf numFmtId="0" fontId="31" fillId="29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32" fillId="29" borderId="0" applyNumberFormat="0" applyBorder="0" applyAlignment="0" applyProtection="0"/>
    <xf numFmtId="0" fontId="32" fillId="28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4" fillId="5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4" fillId="8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4" fillId="11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4" fillId="1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4" fillId="1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4" fillId="20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4" fillId="6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4" fillId="9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4" fillId="12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4" fillId="15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4" fillId="18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4" fillId="21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15" fillId="7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15" fillId="10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15" fillId="13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15" fillId="16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15" fillId="19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15" fillId="22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6" fillId="0" borderId="13" applyNumberFormat="0" applyFill="0" applyAlignment="0" applyProtection="0"/>
    <xf numFmtId="0" fontId="37" fillId="0" borderId="14" applyNumberFormat="0" applyFill="0" applyAlignment="0" applyProtection="0"/>
    <xf numFmtId="0" fontId="38" fillId="0" borderId="15" applyNumberFormat="0" applyFill="0" applyAlignment="0" applyProtection="0"/>
    <xf numFmtId="0" fontId="39" fillId="0" borderId="16" applyNumberFormat="0" applyFill="0" applyAlignment="0" applyProtection="0"/>
    <xf numFmtId="0" fontId="39" fillId="0" borderId="0" applyNumberFormat="0" applyFill="0" applyBorder="0" applyAlignment="0" applyProtection="0"/>
    <xf numFmtId="0" fontId="40" fillId="37" borderId="17" applyNumberFormat="0" applyAlignment="0" applyProtection="0"/>
    <xf numFmtId="0" fontId="40" fillId="37" borderId="17" applyNumberFormat="0" applyAlignment="0" applyProtection="0"/>
    <xf numFmtId="0" fontId="41" fillId="38" borderId="18" applyNumberFormat="0" applyAlignment="0" applyProtection="0"/>
    <xf numFmtId="0" fontId="41" fillId="38" borderId="18" applyNumberFormat="0" applyAlignment="0" applyProtection="0"/>
    <xf numFmtId="164" fontId="28" fillId="0" borderId="0" applyFont="0" applyFill="0" applyBorder="0" applyAlignment="0" applyProtection="0"/>
    <xf numFmtId="0" fontId="28" fillId="0" borderId="0"/>
    <xf numFmtId="0" fontId="42" fillId="37" borderId="19" applyNumberFormat="0" applyAlignment="0" applyProtection="0"/>
    <xf numFmtId="0" fontId="1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3" fillId="29" borderId="17" applyNumberFormat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6" fillId="0" borderId="1" applyNumberFormat="0" applyFill="0" applyAlignment="0" applyProtection="0"/>
    <xf numFmtId="0" fontId="37" fillId="0" borderId="14" applyNumberFormat="0" applyFill="0" applyAlignment="0" applyProtection="0"/>
    <xf numFmtId="0" fontId="7" fillId="0" borderId="2" applyNumberFormat="0" applyFill="0" applyAlignment="0" applyProtection="0"/>
    <xf numFmtId="0" fontId="38" fillId="0" borderId="15" applyNumberFormat="0" applyFill="0" applyAlignment="0" applyProtection="0"/>
    <xf numFmtId="0" fontId="8" fillId="0" borderId="3" applyNumberFormat="0" applyFill="0" applyAlignment="0" applyProtection="0"/>
    <xf numFmtId="0" fontId="39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9" fillId="2" borderId="4" applyNumberFormat="0" applyAlignment="0" applyProtection="0"/>
    <xf numFmtId="0" fontId="43" fillId="29" borderId="17" applyNumberFormat="0" applyAlignment="0" applyProtection="0"/>
    <xf numFmtId="0" fontId="43" fillId="29" borderId="17" applyNumberFormat="0" applyAlignment="0" applyProtection="0"/>
    <xf numFmtId="0" fontId="11" fillId="0" borderId="6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28" fillId="0" borderId="0"/>
    <xf numFmtId="0" fontId="31" fillId="0" borderId="0"/>
    <xf numFmtId="0" fontId="31" fillId="0" borderId="0"/>
    <xf numFmtId="0" fontId="28" fillId="0" borderId="0"/>
    <xf numFmtId="0" fontId="4" fillId="0" borderId="0"/>
    <xf numFmtId="0" fontId="31" fillId="0" borderId="0"/>
    <xf numFmtId="0" fontId="31" fillId="0" borderId="0"/>
    <xf numFmtId="0" fontId="28" fillId="26" borderId="2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28" fillId="26" borderId="20" applyNumberFormat="0" applyFont="0" applyAlignment="0" applyProtection="0"/>
    <xf numFmtId="0" fontId="10" fillId="3" borderId="5" applyNumberFormat="0" applyAlignment="0" applyProtection="0"/>
    <xf numFmtId="0" fontId="42" fillId="37" borderId="19" applyNumberFormat="0" applyAlignment="0" applyProtection="0"/>
    <xf numFmtId="0" fontId="42" fillId="37" borderId="1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6" fillId="0" borderId="21" applyNumberFormat="0" applyFill="0" applyAlignment="0" applyProtection="0"/>
    <xf numFmtId="0" fontId="14" fillId="0" borderId="8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7" fillId="0" borderId="0" applyNumberFormat="0" applyFill="0" applyBorder="0" applyAlignment="0" applyProtection="0"/>
    <xf numFmtId="164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2" fillId="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2" fillId="8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2" fillId="11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2" fillId="14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2" fillId="17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2" fillId="20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2" fillId="6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2" fillId="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2" fillId="12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2" fillId="15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2" fillId="18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2" fillId="2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40" fillId="37" borderId="17" applyNumberFormat="0" applyAlignment="0" applyProtection="0"/>
    <xf numFmtId="0" fontId="40" fillId="37" borderId="17" applyNumberFormat="0" applyAlignment="0" applyProtection="0"/>
    <xf numFmtId="0" fontId="40" fillId="37" borderId="17" applyNumberFormat="0" applyAlignment="0" applyProtection="0"/>
    <xf numFmtId="0" fontId="41" fillId="38" borderId="18" applyNumberFormat="0" applyAlignment="0" applyProtection="0"/>
    <xf numFmtId="0" fontId="41" fillId="38" borderId="18" applyNumberFormat="0" applyAlignment="0" applyProtection="0"/>
    <xf numFmtId="0" fontId="41" fillId="38" borderId="18" applyNumberFormat="0" applyAlignment="0" applyProtection="0"/>
    <xf numFmtId="164" fontId="16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0" fillId="37" borderId="17" applyNumberFormat="0" applyAlignment="0" applyProtection="0"/>
    <xf numFmtId="0" fontId="43" fillId="29" borderId="17" applyNumberFormat="0" applyAlignment="0" applyProtection="0"/>
    <xf numFmtId="0" fontId="43" fillId="29" borderId="17" applyNumberFormat="0" applyAlignment="0" applyProtection="0"/>
    <xf numFmtId="0" fontId="43" fillId="29" borderId="17" applyNumberFormat="0" applyAlignment="0" applyProtection="0"/>
    <xf numFmtId="0" fontId="41" fillId="38" borderId="18" applyNumberFormat="0" applyAlignment="0" applyProtection="0"/>
    <xf numFmtId="0" fontId="44" fillId="39" borderId="0" applyNumberFormat="0" applyBorder="0" applyAlignment="0" applyProtection="0"/>
    <xf numFmtId="0" fontId="35" fillId="36" borderId="0" applyNumberFormat="0" applyBorder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16" fillId="0" borderId="0"/>
    <xf numFmtId="0" fontId="31" fillId="0" borderId="0"/>
    <xf numFmtId="0" fontId="31" fillId="0" borderId="0"/>
    <xf numFmtId="0" fontId="16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2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2" fillId="4" borderId="7" applyNumberFormat="0" applyFont="0" applyAlignment="0" applyProtection="0"/>
    <xf numFmtId="0" fontId="16" fillId="26" borderId="20" applyNumberFormat="0" applyFont="0" applyAlignment="0" applyProtection="0"/>
    <xf numFmtId="0" fontId="45" fillId="29" borderId="0" applyNumberFormat="0" applyBorder="0" applyAlignment="0" applyProtection="0"/>
    <xf numFmtId="0" fontId="42" fillId="37" borderId="19" applyNumberFormat="0" applyAlignment="0" applyProtection="0"/>
    <xf numFmtId="0" fontId="42" fillId="37" borderId="19" applyNumberFormat="0" applyAlignment="0" applyProtection="0"/>
    <xf numFmtId="0" fontId="42" fillId="37" borderId="1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164" fontId="16" fillId="0" borderId="0" applyFont="0" applyFill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" fillId="0" borderId="0"/>
  </cellStyleXfs>
  <cellXfs count="37">
    <xf numFmtId="0" fontId="0" fillId="0" borderId="0" xfId="0"/>
    <xf numFmtId="0" fontId="17" fillId="0" borderId="0" xfId="1" applyFont="1" applyFill="1" applyBorder="1"/>
    <xf numFmtId="0" fontId="17" fillId="0" borderId="0" xfId="1" applyFont="1" applyFill="1"/>
    <xf numFmtId="0" fontId="17" fillId="0" borderId="9" xfId="1" applyFont="1" applyFill="1" applyBorder="1" applyAlignment="1">
      <alignment wrapText="1"/>
    </xf>
    <xf numFmtId="0" fontId="20" fillId="0" borderId="9" xfId="1" applyFont="1" applyFill="1" applyBorder="1" applyAlignment="1">
      <alignment wrapText="1"/>
    </xf>
    <xf numFmtId="0" fontId="21" fillId="0" borderId="9" xfId="1" applyFont="1" applyFill="1" applyBorder="1" applyAlignment="1">
      <alignment horizontal="center"/>
    </xf>
    <xf numFmtId="1" fontId="21" fillId="0" borderId="9" xfId="1" applyNumberFormat="1" applyFont="1" applyFill="1" applyBorder="1" applyAlignment="1">
      <alignment horizontal="center"/>
    </xf>
    <xf numFmtId="2" fontId="22" fillId="0" borderId="9" xfId="1" applyNumberFormat="1" applyFont="1" applyFill="1" applyBorder="1" applyAlignment="1">
      <alignment horizontal="center" wrapText="1"/>
    </xf>
    <xf numFmtId="0" fontId="21" fillId="0" borderId="9" xfId="1" applyFont="1" applyFill="1" applyBorder="1"/>
    <xf numFmtId="0" fontId="17" fillId="0" borderId="9" xfId="1" applyFont="1" applyFill="1" applyBorder="1"/>
    <xf numFmtId="0" fontId="17" fillId="0" borderId="9" xfId="0" applyFont="1" applyFill="1" applyBorder="1"/>
    <xf numFmtId="0" fontId="29" fillId="0" borderId="9" xfId="1" applyFont="1" applyFill="1" applyBorder="1"/>
    <xf numFmtId="0" fontId="30" fillId="0" borderId="0" xfId="1" applyFont="1" applyFill="1" applyBorder="1"/>
    <xf numFmtId="0" fontId="23" fillId="23" borderId="9" xfId="1" applyFont="1" applyFill="1" applyBorder="1"/>
    <xf numFmtId="0" fontId="21" fillId="23" borderId="9" xfId="1" applyFont="1" applyFill="1" applyBorder="1"/>
    <xf numFmtId="0" fontId="22" fillId="23" borderId="9" xfId="1" applyFont="1" applyFill="1" applyBorder="1"/>
    <xf numFmtId="0" fontId="18" fillId="0" borderId="0" xfId="1" applyFont="1" applyFill="1" applyBorder="1" applyAlignment="1"/>
    <xf numFmtId="0" fontId="48" fillId="0" borderId="0" xfId="0" applyFont="1" applyAlignment="1">
      <alignment vertical="center"/>
    </xf>
    <xf numFmtId="0" fontId="17" fillId="0" borderId="0" xfId="1" applyFont="1" applyFill="1" applyBorder="1" applyAlignment="1">
      <alignment wrapText="1"/>
    </xf>
    <xf numFmtId="3" fontId="25" fillId="0" borderId="9" xfId="1" applyNumberFormat="1" applyFont="1" applyFill="1" applyBorder="1" applyAlignment="1">
      <alignment horizontal="center" vertical="center"/>
    </xf>
    <xf numFmtId="165" fontId="25" fillId="0" borderId="9" xfId="1" applyNumberFormat="1" applyFont="1" applyFill="1" applyBorder="1" applyAlignment="1">
      <alignment horizontal="center" vertical="center"/>
    </xf>
    <xf numFmtId="165" fontId="27" fillId="0" borderId="9" xfId="1" applyNumberFormat="1" applyFont="1" applyFill="1" applyBorder="1" applyAlignment="1">
      <alignment horizontal="center" vertical="center"/>
    </xf>
    <xf numFmtId="3" fontId="29" fillId="40" borderId="9" xfId="1" applyNumberFormat="1" applyFont="1" applyFill="1" applyBorder="1" applyAlignment="1">
      <alignment horizontal="center" vertical="center"/>
    </xf>
    <xf numFmtId="165" fontId="29" fillId="0" borderId="9" xfId="1" applyNumberFormat="1" applyFont="1" applyFill="1" applyBorder="1" applyAlignment="1">
      <alignment horizontal="center" vertical="center"/>
    </xf>
    <xf numFmtId="0" fontId="17" fillId="41" borderId="9" xfId="1" applyFont="1" applyFill="1" applyBorder="1"/>
    <xf numFmtId="3" fontId="21" fillId="0" borderId="9" xfId="1" applyNumberFormat="1" applyFont="1" applyFill="1" applyBorder="1" applyAlignment="1">
      <alignment horizontal="center"/>
    </xf>
    <xf numFmtId="165" fontId="21" fillId="0" borderId="9" xfId="1" applyNumberFormat="1" applyFont="1" applyFill="1" applyBorder="1" applyAlignment="1">
      <alignment horizontal="center"/>
    </xf>
    <xf numFmtId="3" fontId="24" fillId="0" borderId="9" xfId="1" applyNumberFormat="1" applyFont="1" applyFill="1" applyBorder="1" applyAlignment="1">
      <alignment horizontal="center"/>
    </xf>
    <xf numFmtId="165" fontId="24" fillId="0" borderId="9" xfId="1" applyNumberFormat="1" applyFont="1" applyFill="1" applyBorder="1" applyAlignment="1">
      <alignment horizontal="center"/>
    </xf>
    <xf numFmtId="3" fontId="26" fillId="0" borderId="9" xfId="1" applyNumberFormat="1" applyFont="1" applyFill="1" applyBorder="1" applyAlignment="1">
      <alignment horizontal="center"/>
    </xf>
    <xf numFmtId="165" fontId="26" fillId="0" borderId="9" xfId="1" applyNumberFormat="1" applyFont="1" applyFill="1" applyBorder="1" applyAlignment="1">
      <alignment horizontal="center"/>
    </xf>
    <xf numFmtId="0" fontId="20" fillId="0" borderId="9" xfId="1" applyFont="1" applyFill="1" applyBorder="1" applyAlignment="1">
      <alignment horizontal="center" vertical="center"/>
    </xf>
    <xf numFmtId="0" fontId="19" fillId="0" borderId="10" xfId="1" applyFont="1" applyFill="1" applyBorder="1" applyAlignment="1">
      <alignment horizontal="center" vertical="center"/>
    </xf>
    <xf numFmtId="0" fontId="19" fillId="0" borderId="11" xfId="1" applyFont="1" applyFill="1" applyBorder="1" applyAlignment="1">
      <alignment horizontal="center" vertical="center"/>
    </xf>
    <xf numFmtId="0" fontId="19" fillId="0" borderId="12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/>
    </xf>
    <xf numFmtId="165" fontId="49" fillId="0" borderId="9" xfId="335" applyNumberFormat="1" applyFont="1" applyBorder="1" applyAlignment="1">
      <alignment horizontal="center" vertical="center"/>
    </xf>
  </cellXfs>
  <cellStyles count="336">
    <cellStyle name="%20 - Vurgu1 2" xfId="2"/>
    <cellStyle name="%20 - Vurgu2 2" xfId="3"/>
    <cellStyle name="%20 - Vurgu3 2" xfId="4"/>
    <cellStyle name="%20 - Vurgu4 2" xfId="5"/>
    <cellStyle name="%20 - Vurgu5 2" xfId="6"/>
    <cellStyle name="%20 - Vurgu6 2" xfId="7"/>
    <cellStyle name="%40 - Vurgu1 2" xfId="8"/>
    <cellStyle name="%40 - Vurgu2 2" xfId="9"/>
    <cellStyle name="%40 - Vurgu3 2" xfId="10"/>
    <cellStyle name="%40 - Vurgu4 2" xfId="11"/>
    <cellStyle name="%40 - Vurgu5 2" xfId="12"/>
    <cellStyle name="%40 - Vurgu6 2" xfId="13"/>
    <cellStyle name="%60 - Vurgu1 2" xfId="14"/>
    <cellStyle name="%60 - Vurgu2 2" xfId="15"/>
    <cellStyle name="%60 - Vurgu3 2" xfId="16"/>
    <cellStyle name="%60 - Vurgu4 2" xfId="17"/>
    <cellStyle name="%60 - Vurgu5 2" xfId="18"/>
    <cellStyle name="%60 - Vurgu6 2" xfId="19"/>
    <cellStyle name="20% - Accent1" xfId="20"/>
    <cellStyle name="20% - Accent1 2" xfId="21"/>
    <cellStyle name="20% - Accent1 2 2" xfId="22"/>
    <cellStyle name="20% - Accent1 2 2 2" xfId="170"/>
    <cellStyle name="20% - Accent1 2 3" xfId="171"/>
    <cellStyle name="20% - Accent1 3" xfId="172"/>
    <cellStyle name="20% - Accent1 4" xfId="173"/>
    <cellStyle name="20% - Accent2" xfId="23"/>
    <cellStyle name="20% - Accent2 2" xfId="24"/>
    <cellStyle name="20% - Accent2 2 2" xfId="25"/>
    <cellStyle name="20% - Accent2 2 2 2" xfId="174"/>
    <cellStyle name="20% - Accent2 2 3" xfId="175"/>
    <cellStyle name="20% - Accent2 3" xfId="176"/>
    <cellStyle name="20% - Accent2 4" xfId="177"/>
    <cellStyle name="20% - Accent3" xfId="26"/>
    <cellStyle name="20% - Accent3 2" xfId="27"/>
    <cellStyle name="20% - Accent3 2 2" xfId="28"/>
    <cellStyle name="20% - Accent3 2 2 2" xfId="178"/>
    <cellStyle name="20% - Accent3 2 3" xfId="179"/>
    <cellStyle name="20% - Accent3 3" xfId="180"/>
    <cellStyle name="20% - Accent3 4" xfId="181"/>
    <cellStyle name="20% - Accent4" xfId="29"/>
    <cellStyle name="20% - Accent4 2" xfId="30"/>
    <cellStyle name="20% - Accent4 2 2" xfId="31"/>
    <cellStyle name="20% - Accent4 2 2 2" xfId="182"/>
    <cellStyle name="20% - Accent4 2 3" xfId="183"/>
    <cellStyle name="20% - Accent4 3" xfId="184"/>
    <cellStyle name="20% - Accent4 4" xfId="185"/>
    <cellStyle name="20% - Accent5" xfId="32"/>
    <cellStyle name="20% - Accent5 2" xfId="33"/>
    <cellStyle name="20% - Accent5 2 2" xfId="34"/>
    <cellStyle name="20% - Accent5 2 2 2" xfId="186"/>
    <cellStyle name="20% - Accent5 2 3" xfId="187"/>
    <cellStyle name="20% - Accent5 3" xfId="188"/>
    <cellStyle name="20% - Accent5 4" xfId="189"/>
    <cellStyle name="20% - Accent6" xfId="35"/>
    <cellStyle name="20% - Accent6 2" xfId="36"/>
    <cellStyle name="20% - Accent6 2 2" xfId="37"/>
    <cellStyle name="20% - Accent6 2 2 2" xfId="190"/>
    <cellStyle name="20% - Accent6 2 3" xfId="191"/>
    <cellStyle name="20% - Accent6 3" xfId="192"/>
    <cellStyle name="20% - Accent6 4" xfId="193"/>
    <cellStyle name="40% - Accent1" xfId="38"/>
    <cellStyle name="40% - Accent1 2" xfId="39"/>
    <cellStyle name="40% - Accent1 2 2" xfId="40"/>
    <cellStyle name="40% - Accent1 2 2 2" xfId="194"/>
    <cellStyle name="40% - Accent1 2 3" xfId="195"/>
    <cellStyle name="40% - Accent1 3" xfId="196"/>
    <cellStyle name="40% - Accent1 4" xfId="197"/>
    <cellStyle name="40% - Accent2" xfId="41"/>
    <cellStyle name="40% - Accent2 2" xfId="42"/>
    <cellStyle name="40% - Accent2 2 2" xfId="43"/>
    <cellStyle name="40% - Accent2 2 2 2" xfId="198"/>
    <cellStyle name="40% - Accent2 2 3" xfId="199"/>
    <cellStyle name="40% - Accent2 3" xfId="200"/>
    <cellStyle name="40% - Accent2 4" xfId="201"/>
    <cellStyle name="40% - Accent3" xfId="44"/>
    <cellStyle name="40% - Accent3 2" xfId="45"/>
    <cellStyle name="40% - Accent3 2 2" xfId="46"/>
    <cellStyle name="40% - Accent3 2 2 2" xfId="202"/>
    <cellStyle name="40% - Accent3 2 3" xfId="203"/>
    <cellStyle name="40% - Accent3 3" xfId="204"/>
    <cellStyle name="40% - Accent3 4" xfId="205"/>
    <cellStyle name="40% - Accent4" xfId="47"/>
    <cellStyle name="40% - Accent4 2" xfId="48"/>
    <cellStyle name="40% - Accent4 2 2" xfId="49"/>
    <cellStyle name="40% - Accent4 2 2 2" xfId="206"/>
    <cellStyle name="40% - Accent4 2 3" xfId="207"/>
    <cellStyle name="40% - Accent4 3" xfId="208"/>
    <cellStyle name="40% - Accent4 4" xfId="209"/>
    <cellStyle name="40% - Accent5" xfId="50"/>
    <cellStyle name="40% - Accent5 2" xfId="51"/>
    <cellStyle name="40% - Accent5 2 2" xfId="52"/>
    <cellStyle name="40% - Accent5 2 2 2" xfId="210"/>
    <cellStyle name="40% - Accent5 2 3" xfId="211"/>
    <cellStyle name="40% - Accent5 3" xfId="212"/>
    <cellStyle name="40% - Accent5 4" xfId="213"/>
    <cellStyle name="40% - Accent6" xfId="53"/>
    <cellStyle name="40% - Accent6 2" xfId="54"/>
    <cellStyle name="40% - Accent6 2 2" xfId="55"/>
    <cellStyle name="40% - Accent6 2 2 2" xfId="214"/>
    <cellStyle name="40% - Accent6 2 3" xfId="215"/>
    <cellStyle name="40% - Accent6 3" xfId="216"/>
    <cellStyle name="40% - Accent6 4" xfId="217"/>
    <cellStyle name="60% - Accent1" xfId="56"/>
    <cellStyle name="60% - Accent1 2" xfId="57"/>
    <cellStyle name="60% - Accent1 2 2" xfId="58"/>
    <cellStyle name="60% - Accent1 2 2 2" xfId="218"/>
    <cellStyle name="60% - Accent1 2 3" xfId="219"/>
    <cellStyle name="60% - Accent1 3" xfId="220"/>
    <cellStyle name="60% - Accent2" xfId="59"/>
    <cellStyle name="60% - Accent2 2" xfId="60"/>
    <cellStyle name="60% - Accent2 2 2" xfId="61"/>
    <cellStyle name="60% - Accent2 2 2 2" xfId="221"/>
    <cellStyle name="60% - Accent2 2 3" xfId="222"/>
    <cellStyle name="60% - Accent2 3" xfId="223"/>
    <cellStyle name="60% - Accent3" xfId="62"/>
    <cellStyle name="60% - Accent3 2" xfId="63"/>
    <cellStyle name="60% - Accent3 2 2" xfId="64"/>
    <cellStyle name="60% - Accent3 2 2 2" xfId="224"/>
    <cellStyle name="60% - Accent3 2 3" xfId="225"/>
    <cellStyle name="60% - Accent3 3" xfId="226"/>
    <cellStyle name="60% - Accent4" xfId="65"/>
    <cellStyle name="60% - Accent4 2" xfId="66"/>
    <cellStyle name="60% - Accent4 2 2" xfId="67"/>
    <cellStyle name="60% - Accent4 2 2 2" xfId="227"/>
    <cellStyle name="60% - Accent4 2 3" xfId="228"/>
    <cellStyle name="60% - Accent4 3" xfId="229"/>
    <cellStyle name="60% - Accent5" xfId="68"/>
    <cellStyle name="60% - Accent5 2" xfId="69"/>
    <cellStyle name="60% - Accent5 2 2" xfId="70"/>
    <cellStyle name="60% - Accent5 2 2 2" xfId="230"/>
    <cellStyle name="60% - Accent5 2 3" xfId="231"/>
    <cellStyle name="60% - Accent5 3" xfId="232"/>
    <cellStyle name="60% - Accent6" xfId="71"/>
    <cellStyle name="60% - Accent6 2" xfId="72"/>
    <cellStyle name="60% - Accent6 2 2" xfId="73"/>
    <cellStyle name="60% - Accent6 2 2 2" xfId="233"/>
    <cellStyle name="60% - Accent6 2 3" xfId="234"/>
    <cellStyle name="60% - Accent6 3" xfId="235"/>
    <cellStyle name="Accent1 2" xfId="74"/>
    <cellStyle name="Accent1 2 2" xfId="75"/>
    <cellStyle name="Accent1 2 2 2" xfId="236"/>
    <cellStyle name="Accent1 2 3" xfId="237"/>
    <cellStyle name="Accent1 3" xfId="238"/>
    <cellStyle name="Accent2 2" xfId="76"/>
    <cellStyle name="Accent2 2 2" xfId="77"/>
    <cellStyle name="Accent2 2 2 2" xfId="239"/>
    <cellStyle name="Accent2 2 3" xfId="240"/>
    <cellStyle name="Accent2 3" xfId="241"/>
    <cellStyle name="Accent3 2" xfId="78"/>
    <cellStyle name="Accent3 2 2" xfId="79"/>
    <cellStyle name="Accent3 2 2 2" xfId="242"/>
    <cellStyle name="Accent3 2 3" xfId="243"/>
    <cellStyle name="Accent3 3" xfId="244"/>
    <cellStyle name="Accent4 2" xfId="80"/>
    <cellStyle name="Accent4 2 2" xfId="81"/>
    <cellStyle name="Accent4 2 2 2" xfId="245"/>
    <cellStyle name="Accent4 2 3" xfId="246"/>
    <cellStyle name="Accent4 3" xfId="247"/>
    <cellStyle name="Accent5 2" xfId="82"/>
    <cellStyle name="Accent5 2 2" xfId="83"/>
    <cellStyle name="Accent5 2 2 2" xfId="248"/>
    <cellStyle name="Accent5 2 3" xfId="249"/>
    <cellStyle name="Accent5 3" xfId="250"/>
    <cellStyle name="Accent6 2" xfId="84"/>
    <cellStyle name="Accent6 2 2" xfId="85"/>
    <cellStyle name="Accent6 2 2 2" xfId="251"/>
    <cellStyle name="Accent6 2 3" xfId="252"/>
    <cellStyle name="Accent6 3" xfId="253"/>
    <cellStyle name="Açıklama Metni 2" xfId="86"/>
    <cellStyle name="Ana Başlık 2" xfId="87"/>
    <cellStyle name="Bad 2" xfId="88"/>
    <cellStyle name="Bad 2 2" xfId="89"/>
    <cellStyle name="Bad 2 2 2" xfId="254"/>
    <cellStyle name="Bad 2 3" xfId="255"/>
    <cellStyle name="Bad 3" xfId="256"/>
    <cellStyle name="Bağlı Hücre 2" xfId="90"/>
    <cellStyle name="Başlık 1 2" xfId="91"/>
    <cellStyle name="Başlık 2 2" xfId="92"/>
    <cellStyle name="Başlık 3 2" xfId="93"/>
    <cellStyle name="Başlık 4 2" xfId="94"/>
    <cellStyle name="Calculation 2" xfId="95"/>
    <cellStyle name="Calculation 2 2" xfId="96"/>
    <cellStyle name="Calculation 2 2 2" xfId="257"/>
    <cellStyle name="Calculation 2 3" xfId="258"/>
    <cellStyle name="Calculation 3" xfId="259"/>
    <cellStyle name="Check Cell 2" xfId="97"/>
    <cellStyle name="Check Cell 2 2" xfId="98"/>
    <cellStyle name="Check Cell 2 2 2" xfId="260"/>
    <cellStyle name="Check Cell 2 3" xfId="261"/>
    <cellStyle name="Check Cell 3" xfId="262"/>
    <cellStyle name="Comma 2" xfId="99"/>
    <cellStyle name="Comma 2 2" xfId="100"/>
    <cellStyle name="Comma 2 3" xfId="263"/>
    <cellStyle name="Çıkış 2" xfId="101"/>
    <cellStyle name="Explanatory Text" xfId="102"/>
    <cellStyle name="Explanatory Text 2" xfId="103"/>
    <cellStyle name="Explanatory Text 2 2" xfId="104"/>
    <cellStyle name="Explanatory Text 2 2 2" xfId="264"/>
    <cellStyle name="Explanatory Text 2 3" xfId="265"/>
    <cellStyle name="Explanatory Text 3" xfId="266"/>
    <cellStyle name="Giriş 2" xfId="105"/>
    <cellStyle name="Good 2" xfId="106"/>
    <cellStyle name="Good 2 2" xfId="107"/>
    <cellStyle name="Good 2 2 2" xfId="267"/>
    <cellStyle name="Good 2 3" xfId="268"/>
    <cellStyle name="Good 3" xfId="269"/>
    <cellStyle name="Heading 1" xfId="108"/>
    <cellStyle name="Heading 1 2" xfId="109"/>
    <cellStyle name="Heading 2" xfId="110"/>
    <cellStyle name="Heading 2 2" xfId="111"/>
    <cellStyle name="Heading 3" xfId="112"/>
    <cellStyle name="Heading 3 2" xfId="113"/>
    <cellStyle name="Heading 4" xfId="114"/>
    <cellStyle name="Heading 4 2" xfId="115"/>
    <cellStyle name="Hesaplama 2" xfId="270"/>
    <cellStyle name="Input" xfId="116"/>
    <cellStyle name="Input 2" xfId="117"/>
    <cellStyle name="Input 2 2" xfId="118"/>
    <cellStyle name="Input 2 2 2" xfId="271"/>
    <cellStyle name="Input 2 3" xfId="272"/>
    <cellStyle name="Input 3" xfId="273"/>
    <cellStyle name="İşaretli Hücre 2" xfId="274"/>
    <cellStyle name="İyi 2" xfId="275"/>
    <cellStyle name="Kötü 2" xfId="276"/>
    <cellStyle name="Linked Cell" xfId="119"/>
    <cellStyle name="Linked Cell 2" xfId="120"/>
    <cellStyle name="Linked Cell 2 2" xfId="121"/>
    <cellStyle name="Linked Cell 2 2 2" xfId="277"/>
    <cellStyle name="Linked Cell 2 3" xfId="278"/>
    <cellStyle name="Linked Cell 3" xfId="279"/>
    <cellStyle name="Neutral 2" xfId="122"/>
    <cellStyle name="Neutral 2 2" xfId="123"/>
    <cellStyle name="Neutral 2 2 2" xfId="280"/>
    <cellStyle name="Neutral 2 3" xfId="281"/>
    <cellStyle name="Neutral 3" xfId="282"/>
    <cellStyle name="Normal" xfId="0" builtinId="0"/>
    <cellStyle name="Normal 2" xfId="335"/>
    <cellStyle name="Normal 2 2" xfId="124"/>
    <cellStyle name="Normal 2 2 2" xfId="283"/>
    <cellStyle name="Normal 2 3" xfId="125"/>
    <cellStyle name="Normal 2 3 2" xfId="126"/>
    <cellStyle name="Normal 2 3 2 2" xfId="284"/>
    <cellStyle name="Normal 2 3 3" xfId="285"/>
    <cellStyle name="Normal 3" xfId="127"/>
    <cellStyle name="Normal 3 2" xfId="286"/>
    <cellStyle name="Normal 4" xfId="128"/>
    <cellStyle name="Normal 4 2" xfId="129"/>
    <cellStyle name="Normal 4 2 2" xfId="130"/>
    <cellStyle name="Normal 4 2 2 2" xfId="287"/>
    <cellStyle name="Normal 4 2 3" xfId="288"/>
    <cellStyle name="Normal 4 3" xfId="289"/>
    <cellStyle name="Normal 4 4" xfId="290"/>
    <cellStyle name="Normal 5" xfId="291"/>
    <cellStyle name="Normal 5 2" xfId="292"/>
    <cellStyle name="Normal 5 3" xfId="293"/>
    <cellStyle name="Normal_MAYIS_2009_İHRACAT_RAKAMLARI" xfId="1"/>
    <cellStyle name="Not 2" xfId="131"/>
    <cellStyle name="Not 3" xfId="294"/>
    <cellStyle name="Note 2" xfId="132"/>
    <cellStyle name="Note 2 2" xfId="133"/>
    <cellStyle name="Note 2 2 2" xfId="134"/>
    <cellStyle name="Note 2 2 2 2" xfId="135"/>
    <cellStyle name="Note 2 2 2 2 2" xfId="295"/>
    <cellStyle name="Note 2 2 2 3" xfId="296"/>
    <cellStyle name="Note 2 2 3" xfId="136"/>
    <cellStyle name="Note 2 2 3 2" xfId="137"/>
    <cellStyle name="Note 2 2 3 2 2" xfId="138"/>
    <cellStyle name="Note 2 2 3 2 2 2" xfId="297"/>
    <cellStyle name="Note 2 2 3 2 3" xfId="298"/>
    <cellStyle name="Note 2 2 3 3" xfId="139"/>
    <cellStyle name="Note 2 2 3 3 2" xfId="140"/>
    <cellStyle name="Note 2 2 3 3 2 2" xfId="299"/>
    <cellStyle name="Note 2 2 3 3 3" xfId="300"/>
    <cellStyle name="Note 2 2 3 4" xfId="301"/>
    <cellStyle name="Note 2 2 4" xfId="141"/>
    <cellStyle name="Note 2 2 4 2" xfId="142"/>
    <cellStyle name="Note 2 2 4 2 2" xfId="302"/>
    <cellStyle name="Note 2 2 4 3" xfId="303"/>
    <cellStyle name="Note 2 2 5" xfId="304"/>
    <cellStyle name="Note 2 2 6" xfId="305"/>
    <cellStyle name="Note 2 3" xfId="143"/>
    <cellStyle name="Note 2 3 2" xfId="144"/>
    <cellStyle name="Note 2 3 2 2" xfId="145"/>
    <cellStyle name="Note 2 3 2 2 2" xfId="306"/>
    <cellStyle name="Note 2 3 2 3" xfId="307"/>
    <cellStyle name="Note 2 3 3" xfId="146"/>
    <cellStyle name="Note 2 3 3 2" xfId="147"/>
    <cellStyle name="Note 2 3 3 2 2" xfId="308"/>
    <cellStyle name="Note 2 3 3 3" xfId="309"/>
    <cellStyle name="Note 2 3 4" xfId="310"/>
    <cellStyle name="Note 2 4" xfId="148"/>
    <cellStyle name="Note 2 4 2" xfId="149"/>
    <cellStyle name="Note 2 4 2 2" xfId="311"/>
    <cellStyle name="Note 2 4 3" xfId="312"/>
    <cellStyle name="Note 2 5" xfId="313"/>
    <cellStyle name="Note 3" xfId="150"/>
    <cellStyle name="Note 3 2" xfId="314"/>
    <cellStyle name="Nötr 2" xfId="315"/>
    <cellStyle name="Output" xfId="151"/>
    <cellStyle name="Output 2" xfId="152"/>
    <cellStyle name="Output 2 2" xfId="153"/>
    <cellStyle name="Output 2 2 2" xfId="316"/>
    <cellStyle name="Output 2 3" xfId="317"/>
    <cellStyle name="Output 3" xfId="318"/>
    <cellStyle name="Percent 2" xfId="154"/>
    <cellStyle name="Percent 2 2" xfId="155"/>
    <cellStyle name="Percent 2 2 2" xfId="319"/>
    <cellStyle name="Percent 2 3" xfId="320"/>
    <cellStyle name="Percent 3" xfId="156"/>
    <cellStyle name="Percent 3 2" xfId="321"/>
    <cellStyle name="Title" xfId="157"/>
    <cellStyle name="Title 2" xfId="158"/>
    <cellStyle name="Toplam 2" xfId="159"/>
    <cellStyle name="Total" xfId="160"/>
    <cellStyle name="Total 2" xfId="161"/>
    <cellStyle name="Total 2 2" xfId="162"/>
    <cellStyle name="Total 2 2 2" xfId="322"/>
    <cellStyle name="Total 2 3" xfId="323"/>
    <cellStyle name="Total 3" xfId="324"/>
    <cellStyle name="Uyarı Metni 2" xfId="163"/>
    <cellStyle name="Virgül 2" xfId="164"/>
    <cellStyle name="Virgül 3" xfId="325"/>
    <cellStyle name="Vurgu1 2" xfId="326"/>
    <cellStyle name="Vurgu2 2" xfId="327"/>
    <cellStyle name="Vurgu3 2" xfId="328"/>
    <cellStyle name="Vurgu4 2" xfId="329"/>
    <cellStyle name="Vurgu5 2" xfId="330"/>
    <cellStyle name="Vurgu6 2" xfId="331"/>
    <cellStyle name="Warning Text" xfId="165"/>
    <cellStyle name="Warning Text 2" xfId="166"/>
    <cellStyle name="Warning Text 2 2" xfId="167"/>
    <cellStyle name="Warning Text 2 2 2" xfId="332"/>
    <cellStyle name="Warning Text 2 3" xfId="333"/>
    <cellStyle name="Warning Text 3" xfId="334"/>
    <cellStyle name="Yüzde 2" xfId="168"/>
    <cellStyle name="Yüzde 3" xfId="169"/>
  </cellStyles>
  <dxfs count="6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</xdr:colOff>
      <xdr:row>0</xdr:row>
      <xdr:rowOff>0</xdr:rowOff>
    </xdr:from>
    <xdr:to>
      <xdr:col>0</xdr:col>
      <xdr:colOff>2553289</xdr:colOff>
      <xdr:row>4</xdr:row>
      <xdr:rowOff>20758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7" y="0"/>
          <a:ext cx="2539682" cy="8507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showGridLines="0" tabSelected="1" zoomScale="70" zoomScaleNormal="70" workbookViewId="0">
      <pane xSplit="1" ySplit="7" topLeftCell="B8" activePane="bottomRight" state="frozen"/>
      <selection activeCell="B16" sqref="B16"/>
      <selection pane="topRight" activeCell="B16" sqref="B16"/>
      <selection pane="bottomLeft" activeCell="B16" sqref="B16"/>
      <selection pane="bottomRight" activeCell="G11" sqref="G11"/>
    </sheetView>
  </sheetViews>
  <sheetFormatPr defaultColWidth="9.140625" defaultRowHeight="12.75" x14ac:dyDescent="0.2"/>
  <cols>
    <col min="1" max="1" width="74.42578125" style="1" customWidth="1"/>
    <col min="2" max="2" width="17.85546875" style="1" customWidth="1"/>
    <col min="3" max="3" width="17" style="1" bestFit="1" customWidth="1"/>
    <col min="4" max="4" width="10.5703125" style="1" bestFit="1" customWidth="1"/>
    <col min="5" max="5" width="13.5703125" style="1" bestFit="1" customWidth="1"/>
    <col min="6" max="7" width="18.85546875" style="1" bestFit="1" customWidth="1"/>
    <col min="8" max="8" width="10.28515625" style="1" bestFit="1" customWidth="1"/>
    <col min="9" max="9" width="13.5703125" style="1" bestFit="1" customWidth="1"/>
    <col min="10" max="11" width="18.7109375" style="1" bestFit="1" customWidth="1"/>
    <col min="12" max="12" width="9.42578125" style="1" bestFit="1" customWidth="1"/>
    <col min="13" max="13" width="12.140625" style="1" customWidth="1"/>
    <col min="14" max="16384" width="9.140625" style="1"/>
  </cols>
  <sheetData>
    <row r="1" spans="1:13" ht="26.25" x14ac:dyDescent="0.4">
      <c r="B1" s="35" t="s">
        <v>52</v>
      </c>
      <c r="C1" s="35"/>
      <c r="D1" s="35"/>
      <c r="E1" s="35"/>
      <c r="F1" s="35"/>
      <c r="G1" s="35"/>
      <c r="H1" s="35"/>
      <c r="I1" s="35"/>
      <c r="J1" s="35"/>
      <c r="K1" s="16"/>
      <c r="L1" s="16"/>
      <c r="M1" s="16"/>
    </row>
    <row r="2" spans="1:13" x14ac:dyDescent="0.2">
      <c r="D2" s="2"/>
    </row>
    <row r="3" spans="1:13" x14ac:dyDescent="0.2">
      <c r="D3" s="2"/>
    </row>
    <row r="4" spans="1:13" x14ac:dyDescent="0.2">
      <c r="B4" s="2"/>
      <c r="C4" s="2"/>
      <c r="D4" s="2"/>
      <c r="E4" s="2"/>
      <c r="F4" s="2"/>
      <c r="G4" s="2"/>
      <c r="H4" s="2"/>
      <c r="I4" s="2"/>
    </row>
    <row r="5" spans="1:13" ht="26.25" x14ac:dyDescent="0.2">
      <c r="A5" s="32" t="s">
        <v>39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4"/>
    </row>
    <row r="6" spans="1:13" ht="18" x14ac:dyDescent="0.2">
      <c r="A6" s="3"/>
      <c r="B6" s="31" t="s">
        <v>51</v>
      </c>
      <c r="C6" s="31"/>
      <c r="D6" s="31"/>
      <c r="E6" s="31"/>
      <c r="F6" s="31" t="s">
        <v>53</v>
      </c>
      <c r="G6" s="31"/>
      <c r="H6" s="31"/>
      <c r="I6" s="31"/>
      <c r="J6" s="31" t="s">
        <v>40</v>
      </c>
      <c r="K6" s="31"/>
      <c r="L6" s="31"/>
      <c r="M6" s="31"/>
    </row>
    <row r="7" spans="1:13" ht="30" x14ac:dyDescent="0.25">
      <c r="A7" s="4" t="s">
        <v>27</v>
      </c>
      <c r="B7" s="5">
        <v>2019</v>
      </c>
      <c r="C7" s="6">
        <v>2020</v>
      </c>
      <c r="D7" s="7" t="s">
        <v>49</v>
      </c>
      <c r="E7" s="7" t="s">
        <v>50</v>
      </c>
      <c r="F7" s="5">
        <v>2019</v>
      </c>
      <c r="G7" s="6">
        <v>2020</v>
      </c>
      <c r="H7" s="7" t="s">
        <v>45</v>
      </c>
      <c r="I7" s="7" t="s">
        <v>46</v>
      </c>
      <c r="J7" s="5" t="s">
        <v>44</v>
      </c>
      <c r="K7" s="5" t="s">
        <v>47</v>
      </c>
      <c r="L7" s="7" t="s">
        <v>45</v>
      </c>
      <c r="M7" s="7" t="s">
        <v>48</v>
      </c>
    </row>
    <row r="8" spans="1:13" ht="16.5" x14ac:dyDescent="0.25">
      <c r="A8" s="13" t="s">
        <v>28</v>
      </c>
      <c r="B8" s="25">
        <f>B9+B18+B20</f>
        <v>2258787.51309</v>
      </c>
      <c r="C8" s="25">
        <f>C9+C18+C20</f>
        <v>2603364.3739700001</v>
      </c>
      <c r="D8" s="26">
        <f t="shared" ref="D8:D46" si="0">(C8-B8)/B8*100</f>
        <v>15.254948014504569</v>
      </c>
      <c r="E8" s="26">
        <f t="shared" ref="E8:E46" si="1">C8/C$46*100</f>
        <v>14.589740234833092</v>
      </c>
      <c r="F8" s="25">
        <f>F9+F18+F20</f>
        <v>23373663.694310002</v>
      </c>
      <c r="G8" s="25">
        <f>G9+G18+G20</f>
        <v>24369142.85884</v>
      </c>
      <c r="H8" s="26">
        <f t="shared" ref="H8:H46" si="2">(G8-F8)/F8*100</f>
        <v>4.2589778716305124</v>
      </c>
      <c r="I8" s="26">
        <f t="shared" ref="I8:I46" si="3">G8/G$46*100</f>
        <v>14.375873878491795</v>
      </c>
      <c r="J8" s="25">
        <f>J9+J18+J20</f>
        <v>23373663.694310002</v>
      </c>
      <c r="K8" s="25">
        <f>K9+K18+K20</f>
        <v>24369142.85884</v>
      </c>
      <c r="L8" s="26">
        <f t="shared" ref="L8:L46" si="4">(K8-J8)/J8*100</f>
        <v>4.2589778716305124</v>
      </c>
      <c r="M8" s="26">
        <f t="shared" ref="M8:M46" si="5">K8/K$46*100</f>
        <v>14.375873878491795</v>
      </c>
    </row>
    <row r="9" spans="1:13" ht="15.75" x14ac:dyDescent="0.25">
      <c r="A9" s="8" t="s">
        <v>29</v>
      </c>
      <c r="B9" s="25">
        <f>B10+B11+B12+B13+B14+B15+B16+B17</f>
        <v>1534150.2302600001</v>
      </c>
      <c r="C9" s="25">
        <f>C10+C11+C12+C13+C14+C15+C16+C17</f>
        <v>1772869.7811700001</v>
      </c>
      <c r="D9" s="26">
        <f t="shared" si="0"/>
        <v>15.560376435203677</v>
      </c>
      <c r="E9" s="26">
        <f t="shared" si="1"/>
        <v>9.9354934084819568</v>
      </c>
      <c r="F9" s="25">
        <f>F10+F11+F12+F13+F14+F15+F16+F17</f>
        <v>15338648.662700001</v>
      </c>
      <c r="G9" s="25">
        <f>G10+G11+G12+G13+G14+G15+G16+G17</f>
        <v>16350706.30607</v>
      </c>
      <c r="H9" s="26">
        <f t="shared" si="2"/>
        <v>6.5980886949388555</v>
      </c>
      <c r="I9" s="26">
        <f t="shared" si="3"/>
        <v>9.6456282045658988</v>
      </c>
      <c r="J9" s="25">
        <f>J10+J11+J12+J13+J14+J15+J16+J17</f>
        <v>15338648.662700001</v>
      </c>
      <c r="K9" s="25">
        <f>K10+K11+K12+K13+K14+K15+K16+K17</f>
        <v>16350706.30607</v>
      </c>
      <c r="L9" s="26">
        <f t="shared" si="4"/>
        <v>6.5980886949388555</v>
      </c>
      <c r="M9" s="26">
        <f t="shared" si="5"/>
        <v>9.6456282045658988</v>
      </c>
    </row>
    <row r="10" spans="1:13" ht="14.25" x14ac:dyDescent="0.2">
      <c r="A10" s="9" t="s">
        <v>5</v>
      </c>
      <c r="B10" s="27">
        <v>629238.93339000002</v>
      </c>
      <c r="C10" s="27">
        <v>770361.54532000003</v>
      </c>
      <c r="D10" s="28">
        <f t="shared" si="0"/>
        <v>22.427507968985243</v>
      </c>
      <c r="E10" s="28">
        <f t="shared" si="1"/>
        <v>4.3172499960057138</v>
      </c>
      <c r="F10" s="27">
        <v>6787840.75019</v>
      </c>
      <c r="G10" s="27">
        <v>7301341.4774599997</v>
      </c>
      <c r="H10" s="28">
        <f t="shared" si="2"/>
        <v>7.5650084639305391</v>
      </c>
      <c r="I10" s="28">
        <f t="shared" si="3"/>
        <v>4.3072160901092218</v>
      </c>
      <c r="J10" s="27">
        <v>6787840.75019</v>
      </c>
      <c r="K10" s="27">
        <v>7301341.4774599997</v>
      </c>
      <c r="L10" s="28">
        <f t="shared" si="4"/>
        <v>7.5650084639305391</v>
      </c>
      <c r="M10" s="28">
        <f t="shared" si="5"/>
        <v>4.3072160901092218</v>
      </c>
    </row>
    <row r="11" spans="1:13" ht="14.25" x14ac:dyDescent="0.2">
      <c r="A11" s="9" t="s">
        <v>4</v>
      </c>
      <c r="B11" s="27">
        <v>349911.56588000001</v>
      </c>
      <c r="C11" s="27">
        <v>406064.63754000003</v>
      </c>
      <c r="D11" s="28">
        <f t="shared" si="0"/>
        <v>16.047789537559147</v>
      </c>
      <c r="E11" s="28">
        <f t="shared" si="1"/>
        <v>2.2756620776929033</v>
      </c>
      <c r="F11" s="27">
        <v>2260424.7366300002</v>
      </c>
      <c r="G11" s="27">
        <v>2731186.1888000001</v>
      </c>
      <c r="H11" s="28">
        <f t="shared" si="2"/>
        <v>20.826238739178024</v>
      </c>
      <c r="I11" s="28">
        <f t="shared" si="3"/>
        <v>1.6111846204974176</v>
      </c>
      <c r="J11" s="27">
        <v>2260424.7366300002</v>
      </c>
      <c r="K11" s="27">
        <v>2731186.1888000001</v>
      </c>
      <c r="L11" s="28">
        <f t="shared" si="4"/>
        <v>20.826238739178024</v>
      </c>
      <c r="M11" s="28">
        <f t="shared" si="5"/>
        <v>1.6111846204974176</v>
      </c>
    </row>
    <row r="12" spans="1:13" ht="14.25" x14ac:dyDescent="0.2">
      <c r="A12" s="9" t="s">
        <v>2</v>
      </c>
      <c r="B12" s="27">
        <v>127743.57187</v>
      </c>
      <c r="C12" s="27">
        <v>151455.29668999999</v>
      </c>
      <c r="D12" s="28">
        <f t="shared" si="0"/>
        <v>18.561971043153978</v>
      </c>
      <c r="E12" s="28">
        <f t="shared" si="1"/>
        <v>0.84878377302482821</v>
      </c>
      <c r="F12" s="27">
        <v>1548012.3510199999</v>
      </c>
      <c r="G12" s="27">
        <v>1683745.55981</v>
      </c>
      <c r="H12" s="28">
        <f t="shared" si="2"/>
        <v>8.7682251824776571</v>
      </c>
      <c r="I12" s="28">
        <f t="shared" si="3"/>
        <v>0.99327719286271721</v>
      </c>
      <c r="J12" s="27">
        <v>1548012.3510199999</v>
      </c>
      <c r="K12" s="27">
        <v>1683745.55981</v>
      </c>
      <c r="L12" s="28">
        <f t="shared" si="4"/>
        <v>8.7682251824776571</v>
      </c>
      <c r="M12" s="28">
        <f t="shared" si="5"/>
        <v>0.99327719286271721</v>
      </c>
    </row>
    <row r="13" spans="1:13" ht="14.25" x14ac:dyDescent="0.2">
      <c r="A13" s="9" t="s">
        <v>3</v>
      </c>
      <c r="B13" s="27">
        <v>122523.94809000001</v>
      </c>
      <c r="C13" s="27">
        <v>126009.09426</v>
      </c>
      <c r="D13" s="28">
        <f t="shared" si="0"/>
        <v>2.8444612047923705</v>
      </c>
      <c r="E13" s="28">
        <f t="shared" si="1"/>
        <v>0.70617850150437034</v>
      </c>
      <c r="F13" s="27">
        <v>1416430.0237799999</v>
      </c>
      <c r="G13" s="27">
        <v>1399574.3471299999</v>
      </c>
      <c r="H13" s="28">
        <f t="shared" si="2"/>
        <v>-1.1900112513160102</v>
      </c>
      <c r="I13" s="28">
        <f t="shared" si="3"/>
        <v>0.82563857146968656</v>
      </c>
      <c r="J13" s="27">
        <v>1416430.0237799999</v>
      </c>
      <c r="K13" s="27">
        <v>1399574.3471299999</v>
      </c>
      <c r="L13" s="28">
        <f t="shared" si="4"/>
        <v>-1.1900112513160102</v>
      </c>
      <c r="M13" s="28">
        <f t="shared" si="5"/>
        <v>0.82563857146968656</v>
      </c>
    </row>
    <row r="14" spans="1:13" ht="14.25" x14ac:dyDescent="0.2">
      <c r="A14" s="9" t="s">
        <v>0</v>
      </c>
      <c r="B14" s="27">
        <v>187014.75987000001</v>
      </c>
      <c r="C14" s="27">
        <v>175726.56687000001</v>
      </c>
      <c r="D14" s="28">
        <f t="shared" si="0"/>
        <v>-6.0359904254866228</v>
      </c>
      <c r="E14" s="28">
        <f t="shared" si="1"/>
        <v>0.98480450475038706</v>
      </c>
      <c r="F14" s="27">
        <v>2028384.5646599999</v>
      </c>
      <c r="G14" s="27">
        <v>1946988.9108299999</v>
      </c>
      <c r="H14" s="28">
        <f t="shared" si="2"/>
        <v>-4.0128314545542594</v>
      </c>
      <c r="I14" s="28">
        <f t="shared" si="3"/>
        <v>1.1485700250947</v>
      </c>
      <c r="J14" s="27">
        <v>2028384.5646599999</v>
      </c>
      <c r="K14" s="27">
        <v>1946988.9108299999</v>
      </c>
      <c r="L14" s="28">
        <f t="shared" si="4"/>
        <v>-4.0128314545542594</v>
      </c>
      <c r="M14" s="28">
        <f t="shared" si="5"/>
        <v>1.1485700250947</v>
      </c>
    </row>
    <row r="15" spans="1:13" ht="14.25" x14ac:dyDescent="0.2">
      <c r="A15" s="9" t="s">
        <v>1</v>
      </c>
      <c r="B15" s="27">
        <v>26736.87846</v>
      </c>
      <c r="C15" s="27">
        <v>30156.160660000001</v>
      </c>
      <c r="D15" s="28">
        <f t="shared" si="0"/>
        <v>12.788636508616577</v>
      </c>
      <c r="E15" s="28">
        <f t="shared" si="1"/>
        <v>0.16900075721569466</v>
      </c>
      <c r="F15" s="27">
        <v>282659.42488000001</v>
      </c>
      <c r="G15" s="27">
        <v>271182.2525</v>
      </c>
      <c r="H15" s="28">
        <f t="shared" si="2"/>
        <v>-4.0604244436117822</v>
      </c>
      <c r="I15" s="28">
        <f t="shared" si="3"/>
        <v>0.15997615848072913</v>
      </c>
      <c r="J15" s="27">
        <v>282659.42488000001</v>
      </c>
      <c r="K15" s="27">
        <v>271182.2525</v>
      </c>
      <c r="L15" s="28">
        <f t="shared" si="4"/>
        <v>-4.0604244436117822</v>
      </c>
      <c r="M15" s="28">
        <f t="shared" si="5"/>
        <v>0.15997615848072913</v>
      </c>
    </row>
    <row r="16" spans="1:13" ht="14.25" x14ac:dyDescent="0.2">
      <c r="A16" s="9" t="s">
        <v>6</v>
      </c>
      <c r="B16" s="27">
        <v>80871.440100000007</v>
      </c>
      <c r="C16" s="27">
        <v>99947.394780000002</v>
      </c>
      <c r="D16" s="28">
        <f t="shared" si="0"/>
        <v>23.587999244742019</v>
      </c>
      <c r="E16" s="28">
        <f t="shared" si="1"/>
        <v>0.56012386954685922</v>
      </c>
      <c r="F16" s="27">
        <v>908417.17131000001</v>
      </c>
      <c r="G16" s="27">
        <v>910530.86276000005</v>
      </c>
      <c r="H16" s="28">
        <f t="shared" si="2"/>
        <v>0.23267850022605294</v>
      </c>
      <c r="I16" s="28">
        <f t="shared" si="3"/>
        <v>0.53714145472144714</v>
      </c>
      <c r="J16" s="27">
        <v>908417.17131000001</v>
      </c>
      <c r="K16" s="27">
        <v>910530.86276000005</v>
      </c>
      <c r="L16" s="28">
        <f t="shared" si="4"/>
        <v>0.23267850022605294</v>
      </c>
      <c r="M16" s="28">
        <f t="shared" si="5"/>
        <v>0.53714145472144714</v>
      </c>
    </row>
    <row r="17" spans="1:13" ht="14.25" x14ac:dyDescent="0.2">
      <c r="A17" s="9" t="s">
        <v>7</v>
      </c>
      <c r="B17" s="27">
        <v>10109.132600000001</v>
      </c>
      <c r="C17" s="27">
        <v>13149.08505</v>
      </c>
      <c r="D17" s="28">
        <f t="shared" si="0"/>
        <v>30.071348060069948</v>
      </c>
      <c r="E17" s="28">
        <f t="shared" si="1"/>
        <v>7.3689928741199714E-2</v>
      </c>
      <c r="F17" s="27">
        <v>106479.64023</v>
      </c>
      <c r="G17" s="27">
        <v>106156.70677999999</v>
      </c>
      <c r="H17" s="28">
        <f t="shared" si="2"/>
        <v>-0.30328187557965358</v>
      </c>
      <c r="I17" s="28">
        <f t="shared" si="3"/>
        <v>6.2624091329979537E-2</v>
      </c>
      <c r="J17" s="27">
        <v>106479.64023</v>
      </c>
      <c r="K17" s="27">
        <v>106156.70677999999</v>
      </c>
      <c r="L17" s="28">
        <f t="shared" si="4"/>
        <v>-0.30328187557965358</v>
      </c>
      <c r="M17" s="28">
        <f t="shared" si="5"/>
        <v>6.2624091329979537E-2</v>
      </c>
    </row>
    <row r="18" spans="1:13" ht="15.75" x14ac:dyDescent="0.25">
      <c r="A18" s="8" t="s">
        <v>30</v>
      </c>
      <c r="B18" s="25">
        <f>B19</f>
        <v>200858.15977</v>
      </c>
      <c r="C18" s="25">
        <f>C19</f>
        <v>256259.89444</v>
      </c>
      <c r="D18" s="26">
        <f t="shared" si="0"/>
        <v>27.58251630575516</v>
      </c>
      <c r="E18" s="26">
        <f t="shared" si="1"/>
        <v>1.4361283152937672</v>
      </c>
      <c r="F18" s="25">
        <f>F19</f>
        <v>2505020.18053</v>
      </c>
      <c r="G18" s="25">
        <f>G19</f>
        <v>2451931.0686400002</v>
      </c>
      <c r="H18" s="26">
        <f t="shared" si="2"/>
        <v>-2.119308750589286</v>
      </c>
      <c r="I18" s="26">
        <f t="shared" si="3"/>
        <v>1.4464461062789358</v>
      </c>
      <c r="J18" s="25">
        <f>J19</f>
        <v>2505020.18053</v>
      </c>
      <c r="K18" s="25">
        <f>K19</f>
        <v>2451931.0686400002</v>
      </c>
      <c r="L18" s="26">
        <f t="shared" si="4"/>
        <v>-2.119308750589286</v>
      </c>
      <c r="M18" s="26">
        <f t="shared" si="5"/>
        <v>1.4464461062789358</v>
      </c>
    </row>
    <row r="19" spans="1:13" ht="14.25" x14ac:dyDescent="0.2">
      <c r="A19" s="9" t="s">
        <v>8</v>
      </c>
      <c r="B19" s="27">
        <v>200858.15977</v>
      </c>
      <c r="C19" s="27">
        <v>256259.89444</v>
      </c>
      <c r="D19" s="28">
        <f t="shared" si="0"/>
        <v>27.58251630575516</v>
      </c>
      <c r="E19" s="28">
        <f t="shared" si="1"/>
        <v>1.4361283152937672</v>
      </c>
      <c r="F19" s="27">
        <v>2505020.18053</v>
      </c>
      <c r="G19" s="27">
        <v>2451931.0686400002</v>
      </c>
      <c r="H19" s="28">
        <f t="shared" si="2"/>
        <v>-2.119308750589286</v>
      </c>
      <c r="I19" s="28">
        <f t="shared" si="3"/>
        <v>1.4464461062789358</v>
      </c>
      <c r="J19" s="27">
        <v>2505020.18053</v>
      </c>
      <c r="K19" s="27">
        <v>2451931.0686400002</v>
      </c>
      <c r="L19" s="28">
        <f t="shared" si="4"/>
        <v>-2.119308750589286</v>
      </c>
      <c r="M19" s="28">
        <f t="shared" si="5"/>
        <v>1.4464461062789358</v>
      </c>
    </row>
    <row r="20" spans="1:13" ht="15.75" x14ac:dyDescent="0.25">
      <c r="A20" s="8" t="s">
        <v>31</v>
      </c>
      <c r="B20" s="25">
        <f>B21</f>
        <v>523779.12306000001</v>
      </c>
      <c r="C20" s="25">
        <f>C21</f>
        <v>574234.69836000004</v>
      </c>
      <c r="D20" s="26">
        <f t="shared" si="0"/>
        <v>9.6329870891437253</v>
      </c>
      <c r="E20" s="26">
        <f t="shared" si="1"/>
        <v>3.2181185110573698</v>
      </c>
      <c r="F20" s="25">
        <f>F21</f>
        <v>5529994.8510800004</v>
      </c>
      <c r="G20" s="25">
        <f>G21</f>
        <v>5566505.4841299998</v>
      </c>
      <c r="H20" s="26">
        <f t="shared" si="2"/>
        <v>0.66022906048219709</v>
      </c>
      <c r="I20" s="26">
        <f t="shared" si="3"/>
        <v>3.2837995676469598</v>
      </c>
      <c r="J20" s="25">
        <f>J21</f>
        <v>5529994.8510800004</v>
      </c>
      <c r="K20" s="25">
        <f>K21</f>
        <v>5566505.4841299998</v>
      </c>
      <c r="L20" s="26">
        <f t="shared" si="4"/>
        <v>0.66022906048219709</v>
      </c>
      <c r="M20" s="26">
        <f t="shared" si="5"/>
        <v>3.2837995676469598</v>
      </c>
    </row>
    <row r="21" spans="1:13" ht="14.25" x14ac:dyDescent="0.2">
      <c r="A21" s="9" t="s">
        <v>9</v>
      </c>
      <c r="B21" s="27">
        <v>523779.12306000001</v>
      </c>
      <c r="C21" s="27">
        <v>574234.69836000004</v>
      </c>
      <c r="D21" s="28">
        <f t="shared" si="0"/>
        <v>9.6329870891437253</v>
      </c>
      <c r="E21" s="28">
        <f t="shared" si="1"/>
        <v>3.2181185110573698</v>
      </c>
      <c r="F21" s="27">
        <v>5529994.8510800004</v>
      </c>
      <c r="G21" s="27">
        <v>5566505.4841299998</v>
      </c>
      <c r="H21" s="28">
        <f t="shared" si="2"/>
        <v>0.66022906048219709</v>
      </c>
      <c r="I21" s="28">
        <f t="shared" si="3"/>
        <v>3.2837995676469598</v>
      </c>
      <c r="J21" s="27">
        <v>5529994.8510800004</v>
      </c>
      <c r="K21" s="27">
        <v>5566505.4841299998</v>
      </c>
      <c r="L21" s="28">
        <f t="shared" si="4"/>
        <v>0.66022906048219709</v>
      </c>
      <c r="M21" s="28">
        <f t="shared" si="5"/>
        <v>3.2837995676469598</v>
      </c>
    </row>
    <row r="22" spans="1:13" ht="16.5" x14ac:dyDescent="0.25">
      <c r="A22" s="13" t="s">
        <v>32</v>
      </c>
      <c r="B22" s="25">
        <f>B23+B27+B29</f>
        <v>11497367.136369999</v>
      </c>
      <c r="C22" s="25">
        <f>C23+C27+C29</f>
        <v>13308485.736480001</v>
      </c>
      <c r="D22" s="26">
        <f t="shared" si="0"/>
        <v>15.752463834792497</v>
      </c>
      <c r="E22" s="26">
        <f t="shared" si="1"/>
        <v>74.583239962729124</v>
      </c>
      <c r="F22" s="25">
        <f>F23+F27+F29</f>
        <v>138189577.19027001</v>
      </c>
      <c r="G22" s="25">
        <f>G23+G27+G29</f>
        <v>127645229.59102002</v>
      </c>
      <c r="H22" s="26">
        <f t="shared" si="2"/>
        <v>-7.6303494182717717</v>
      </c>
      <c r="I22" s="26">
        <f t="shared" si="3"/>
        <v>75.300626387274633</v>
      </c>
      <c r="J22" s="25">
        <f>J23+J27+J29</f>
        <v>138189577.19027001</v>
      </c>
      <c r="K22" s="25">
        <f>K23+K27+K29</f>
        <v>127645229.59102002</v>
      </c>
      <c r="L22" s="26">
        <f t="shared" si="4"/>
        <v>-7.6303494182717717</v>
      </c>
      <c r="M22" s="26">
        <f t="shared" si="5"/>
        <v>75.300626387274633</v>
      </c>
    </row>
    <row r="23" spans="1:13" ht="15.75" x14ac:dyDescent="0.25">
      <c r="A23" s="8" t="s">
        <v>33</v>
      </c>
      <c r="B23" s="25">
        <f>B24+B25+B26</f>
        <v>938477.21990000003</v>
      </c>
      <c r="C23" s="25">
        <f>C24+C25+C26</f>
        <v>1169635.7249199999</v>
      </c>
      <c r="D23" s="26">
        <f>(C23-B23)/B23*100</f>
        <v>24.631232396310178</v>
      </c>
      <c r="E23" s="26">
        <f t="shared" si="1"/>
        <v>6.5548570790114615</v>
      </c>
      <c r="F23" s="25">
        <f>F24+F25+F26</f>
        <v>12119227.838849999</v>
      </c>
      <c r="G23" s="25">
        <f>G24+G25+G26</f>
        <v>11224483.6021</v>
      </c>
      <c r="H23" s="26">
        <f t="shared" si="2"/>
        <v>-7.3828485498206629</v>
      </c>
      <c r="I23" s="26">
        <f t="shared" si="3"/>
        <v>6.6215607807664139</v>
      </c>
      <c r="J23" s="25">
        <f>J24+J25+J26</f>
        <v>12119227.838849999</v>
      </c>
      <c r="K23" s="25">
        <f>K24+K25+K26</f>
        <v>11224483.6021</v>
      </c>
      <c r="L23" s="26">
        <f t="shared" si="4"/>
        <v>-7.3828485498206629</v>
      </c>
      <c r="M23" s="26">
        <f t="shared" si="5"/>
        <v>6.6215607807664139</v>
      </c>
    </row>
    <row r="24" spans="1:13" ht="14.25" x14ac:dyDescent="0.2">
      <c r="A24" s="9" t="s">
        <v>10</v>
      </c>
      <c r="B24" s="27">
        <v>598053.05804000003</v>
      </c>
      <c r="C24" s="27">
        <v>769596.95005999994</v>
      </c>
      <c r="D24" s="28">
        <f t="shared" si="0"/>
        <v>28.683724581594966</v>
      </c>
      <c r="E24" s="28">
        <f t="shared" si="1"/>
        <v>4.3129650613497272</v>
      </c>
      <c r="F24" s="27">
        <v>7919587.6900199996</v>
      </c>
      <c r="G24" s="27">
        <v>7286561.1640600003</v>
      </c>
      <c r="H24" s="28">
        <f t="shared" si="2"/>
        <v>-7.9931752855987472</v>
      </c>
      <c r="I24" s="28">
        <f t="shared" si="3"/>
        <v>4.2984968699645592</v>
      </c>
      <c r="J24" s="27">
        <v>7919587.6900199996</v>
      </c>
      <c r="K24" s="27">
        <v>7286561.1640600003</v>
      </c>
      <c r="L24" s="28">
        <f t="shared" si="4"/>
        <v>-7.9931752855987472</v>
      </c>
      <c r="M24" s="28">
        <f t="shared" si="5"/>
        <v>4.2984968699645592</v>
      </c>
    </row>
    <row r="25" spans="1:13" ht="14.25" x14ac:dyDescent="0.2">
      <c r="A25" s="9" t="s">
        <v>11</v>
      </c>
      <c r="B25" s="27">
        <v>114255.66389</v>
      </c>
      <c r="C25" s="27">
        <v>110420.45517</v>
      </c>
      <c r="D25" s="28">
        <f t="shared" si="0"/>
        <v>-3.3566902413628736</v>
      </c>
      <c r="E25" s="28">
        <f t="shared" si="1"/>
        <v>0.61881685623808003</v>
      </c>
      <c r="F25" s="27">
        <v>1665378.3779899999</v>
      </c>
      <c r="G25" s="27">
        <v>1333274.04578</v>
      </c>
      <c r="H25" s="28">
        <f t="shared" si="2"/>
        <v>-19.941674312526356</v>
      </c>
      <c r="I25" s="28">
        <f t="shared" si="3"/>
        <v>0.78652661846277794</v>
      </c>
      <c r="J25" s="27">
        <v>1665378.3779899999</v>
      </c>
      <c r="K25" s="27">
        <v>1333274.04578</v>
      </c>
      <c r="L25" s="28">
        <f t="shared" si="4"/>
        <v>-19.941674312526356</v>
      </c>
      <c r="M25" s="28">
        <f t="shared" si="5"/>
        <v>0.78652661846277794</v>
      </c>
    </row>
    <row r="26" spans="1:13" ht="14.25" x14ac:dyDescent="0.2">
      <c r="A26" s="9" t="s">
        <v>12</v>
      </c>
      <c r="B26" s="27">
        <v>226168.49797</v>
      </c>
      <c r="C26" s="27">
        <v>289618.31968999997</v>
      </c>
      <c r="D26" s="28">
        <f t="shared" si="0"/>
        <v>28.054226070164841</v>
      </c>
      <c r="E26" s="28">
        <f t="shared" si="1"/>
        <v>1.6230751614236534</v>
      </c>
      <c r="F26" s="27">
        <v>2534261.7708399999</v>
      </c>
      <c r="G26" s="27">
        <v>2604648.3922600001</v>
      </c>
      <c r="H26" s="28">
        <f t="shared" si="2"/>
        <v>2.7774013809421922</v>
      </c>
      <c r="I26" s="28">
        <f t="shared" si="3"/>
        <v>1.5365372923390777</v>
      </c>
      <c r="J26" s="27">
        <v>2534261.7708399999</v>
      </c>
      <c r="K26" s="27">
        <v>2604648.3922600001</v>
      </c>
      <c r="L26" s="28">
        <f t="shared" si="4"/>
        <v>2.7774013809421922</v>
      </c>
      <c r="M26" s="28">
        <f t="shared" si="5"/>
        <v>1.5365372923390777</v>
      </c>
    </row>
    <row r="27" spans="1:13" ht="15.75" x14ac:dyDescent="0.25">
      <c r="A27" s="8" t="s">
        <v>34</v>
      </c>
      <c r="B27" s="25">
        <f>B28</f>
        <v>1813829.9232399999</v>
      </c>
      <c r="C27" s="25">
        <f>C28</f>
        <v>1799735.6524799999</v>
      </c>
      <c r="D27" s="26">
        <f t="shared" si="0"/>
        <v>-0.77704478128929166</v>
      </c>
      <c r="E27" s="26">
        <f t="shared" si="1"/>
        <v>10.086054769586251</v>
      </c>
      <c r="F27" s="25">
        <f>F28</f>
        <v>20588206.84804</v>
      </c>
      <c r="G27" s="25">
        <f>G28</f>
        <v>18263488.437490001</v>
      </c>
      <c r="H27" s="26">
        <f t="shared" si="2"/>
        <v>-11.291505023767098</v>
      </c>
      <c r="I27" s="26">
        <f t="shared" si="3"/>
        <v>10.774018925471033</v>
      </c>
      <c r="J27" s="25">
        <f>J28</f>
        <v>20588206.84804</v>
      </c>
      <c r="K27" s="25">
        <f>K28</f>
        <v>18263488.437490001</v>
      </c>
      <c r="L27" s="26">
        <f t="shared" si="4"/>
        <v>-11.291505023767098</v>
      </c>
      <c r="M27" s="26">
        <f t="shared" si="5"/>
        <v>10.774018925471033</v>
      </c>
    </row>
    <row r="28" spans="1:13" ht="14.25" x14ac:dyDescent="0.2">
      <c r="A28" s="9" t="s">
        <v>13</v>
      </c>
      <c r="B28" s="27">
        <v>1813829.9232399999</v>
      </c>
      <c r="C28" s="27">
        <v>1799735.6524799999</v>
      </c>
      <c r="D28" s="28">
        <f t="shared" si="0"/>
        <v>-0.77704478128929166</v>
      </c>
      <c r="E28" s="28">
        <f t="shared" si="1"/>
        <v>10.086054769586251</v>
      </c>
      <c r="F28" s="27">
        <v>20588206.84804</v>
      </c>
      <c r="G28" s="27">
        <v>18263488.437490001</v>
      </c>
      <c r="H28" s="28">
        <f t="shared" si="2"/>
        <v>-11.291505023767098</v>
      </c>
      <c r="I28" s="28">
        <f t="shared" si="3"/>
        <v>10.774018925471033</v>
      </c>
      <c r="J28" s="27">
        <v>20588206.84804</v>
      </c>
      <c r="K28" s="27">
        <v>18263488.437490001</v>
      </c>
      <c r="L28" s="28">
        <f t="shared" si="4"/>
        <v>-11.291505023767098</v>
      </c>
      <c r="M28" s="28">
        <f t="shared" si="5"/>
        <v>10.774018925471033</v>
      </c>
    </row>
    <row r="29" spans="1:13" ht="15.75" x14ac:dyDescent="0.25">
      <c r="A29" s="8" t="s">
        <v>35</v>
      </c>
      <c r="B29" s="25">
        <f>B30+B31+B32+B33+B34+B35+B36+B37+B38+B39+B40+B41</f>
        <v>8745059.9932300001</v>
      </c>
      <c r="C29" s="25">
        <f>C30+C31+C32+C33+C34+C35+C36+C37+C38+C39+C40+C41</f>
        <v>10339114.359080002</v>
      </c>
      <c r="D29" s="26">
        <f t="shared" si="0"/>
        <v>18.228055234429963</v>
      </c>
      <c r="E29" s="26">
        <f t="shared" si="1"/>
        <v>57.942328114131413</v>
      </c>
      <c r="F29" s="25">
        <f>F30+F31+F32+F33+F34+F35+F36+F37+F38+F39+F40+F41</f>
        <v>105482142.50338</v>
      </c>
      <c r="G29" s="25">
        <f>G30+G31+G32+G33+G34+G35+G36+G37+G38+G39+G40+G41</f>
        <v>98157257.551430017</v>
      </c>
      <c r="H29" s="26">
        <f t="shared" si="2"/>
        <v>-6.9441943234280341</v>
      </c>
      <c r="I29" s="26">
        <f t="shared" si="3"/>
        <v>57.905046681037184</v>
      </c>
      <c r="J29" s="25">
        <f>J30+J31+J32+J33+J34+J35+J36+J37+J38+J39+J40+J41</f>
        <v>105482142.50338</v>
      </c>
      <c r="K29" s="25">
        <f>K30+K31+K32+K33+K34+K35+K36+K37+K38+K39+K40+K41</f>
        <v>98157257.551430017</v>
      </c>
      <c r="L29" s="26">
        <f t="shared" si="4"/>
        <v>-6.9441943234280341</v>
      </c>
      <c r="M29" s="26">
        <f t="shared" si="5"/>
        <v>57.905046681037184</v>
      </c>
    </row>
    <row r="30" spans="1:13" ht="14.25" x14ac:dyDescent="0.2">
      <c r="A30" s="24" t="s">
        <v>14</v>
      </c>
      <c r="B30" s="27">
        <v>1326372.3470600001</v>
      </c>
      <c r="C30" s="27">
        <v>1661882.08971</v>
      </c>
      <c r="D30" s="28">
        <f t="shared" si="0"/>
        <v>25.295290827924859</v>
      </c>
      <c r="E30" s="28">
        <f t="shared" si="1"/>
        <v>9.3134976541205017</v>
      </c>
      <c r="F30" s="27">
        <v>17697029.809039999</v>
      </c>
      <c r="G30" s="27">
        <v>17143440.90391</v>
      </c>
      <c r="H30" s="28">
        <f t="shared" si="2"/>
        <v>-3.1281458589577253</v>
      </c>
      <c r="I30" s="28">
        <f t="shared" si="3"/>
        <v>10.113279145909154</v>
      </c>
      <c r="J30" s="27">
        <v>17697029.809039999</v>
      </c>
      <c r="K30" s="27">
        <v>17143440.90391</v>
      </c>
      <c r="L30" s="28">
        <f t="shared" si="4"/>
        <v>-3.1281458589577253</v>
      </c>
      <c r="M30" s="28">
        <f t="shared" si="5"/>
        <v>10.113279145909154</v>
      </c>
    </row>
    <row r="31" spans="1:13" ht="14.25" x14ac:dyDescent="0.2">
      <c r="A31" s="9" t="s">
        <v>15</v>
      </c>
      <c r="B31" s="27">
        <v>2537839.08812</v>
      </c>
      <c r="C31" s="27">
        <v>2799027.9901700001</v>
      </c>
      <c r="D31" s="28">
        <f t="shared" si="0"/>
        <v>10.291783402370308</v>
      </c>
      <c r="E31" s="28">
        <f t="shared" si="1"/>
        <v>15.686275688075405</v>
      </c>
      <c r="F31" s="27">
        <v>30587063.512079999</v>
      </c>
      <c r="G31" s="27">
        <v>25548566.203609999</v>
      </c>
      <c r="H31" s="28">
        <f t="shared" si="2"/>
        <v>-16.47264146975111</v>
      </c>
      <c r="I31" s="28">
        <f t="shared" si="3"/>
        <v>15.071640707550038</v>
      </c>
      <c r="J31" s="27">
        <v>30587063.512079999</v>
      </c>
      <c r="K31" s="27">
        <v>25548566.203609999</v>
      </c>
      <c r="L31" s="28">
        <f t="shared" si="4"/>
        <v>-16.47264146975111</v>
      </c>
      <c r="M31" s="28">
        <f t="shared" si="5"/>
        <v>15.071640707550038</v>
      </c>
    </row>
    <row r="32" spans="1:13" ht="14.25" x14ac:dyDescent="0.2">
      <c r="A32" s="9" t="s">
        <v>16</v>
      </c>
      <c r="B32" s="27">
        <v>111149.64512</v>
      </c>
      <c r="C32" s="27">
        <v>188150.69876</v>
      </c>
      <c r="D32" s="28">
        <f t="shared" si="0"/>
        <v>69.276922618032373</v>
      </c>
      <c r="E32" s="28">
        <f t="shared" si="1"/>
        <v>1.0544316605687583</v>
      </c>
      <c r="F32" s="27">
        <v>1042314.17325</v>
      </c>
      <c r="G32" s="27">
        <v>1375006.3548999999</v>
      </c>
      <c r="H32" s="28">
        <f t="shared" si="2"/>
        <v>31.91860862955026</v>
      </c>
      <c r="I32" s="28">
        <f t="shared" si="3"/>
        <v>0.81114539213251824</v>
      </c>
      <c r="J32" s="27">
        <v>1042314.17325</v>
      </c>
      <c r="K32" s="27">
        <v>1375006.3548999999</v>
      </c>
      <c r="L32" s="28">
        <f t="shared" si="4"/>
        <v>31.91860862955026</v>
      </c>
      <c r="M32" s="28">
        <f t="shared" si="5"/>
        <v>0.81114539213251824</v>
      </c>
    </row>
    <row r="33" spans="1:13" ht="14.25" x14ac:dyDescent="0.2">
      <c r="A33" s="9" t="s">
        <v>17</v>
      </c>
      <c r="B33" s="27">
        <v>973436.42648000002</v>
      </c>
      <c r="C33" s="27">
        <v>1221535.5757299999</v>
      </c>
      <c r="D33" s="28">
        <f t="shared" si="0"/>
        <v>25.48693910573494</v>
      </c>
      <c r="E33" s="28">
        <f t="shared" si="1"/>
        <v>6.8457135373372671</v>
      </c>
      <c r="F33" s="27">
        <v>11235668.709690001</v>
      </c>
      <c r="G33" s="27">
        <v>11055081.990250001</v>
      </c>
      <c r="H33" s="28">
        <f t="shared" si="2"/>
        <v>-1.6072627638465022</v>
      </c>
      <c r="I33" s="28">
        <f t="shared" si="3"/>
        <v>6.5216271794544829</v>
      </c>
      <c r="J33" s="27">
        <v>11235668.709690001</v>
      </c>
      <c r="K33" s="27">
        <v>11055081.990250001</v>
      </c>
      <c r="L33" s="28">
        <f t="shared" si="4"/>
        <v>-1.6072627638465022</v>
      </c>
      <c r="M33" s="28">
        <f t="shared" si="5"/>
        <v>6.5216271794544829</v>
      </c>
    </row>
    <row r="34" spans="1:13" ht="14.25" x14ac:dyDescent="0.2">
      <c r="A34" s="9" t="s">
        <v>18</v>
      </c>
      <c r="B34" s="27">
        <v>740427.19840999995</v>
      </c>
      <c r="C34" s="27">
        <v>834559.54179000005</v>
      </c>
      <c r="D34" s="28">
        <f t="shared" si="0"/>
        <v>12.713247647053045</v>
      </c>
      <c r="E34" s="28">
        <f t="shared" si="1"/>
        <v>4.677027559783971</v>
      </c>
      <c r="F34" s="27">
        <v>7833008.0700399997</v>
      </c>
      <c r="G34" s="27">
        <v>7542788.6692599999</v>
      </c>
      <c r="H34" s="28">
        <f t="shared" si="2"/>
        <v>-3.7050823666331008</v>
      </c>
      <c r="I34" s="28">
        <f t="shared" si="3"/>
        <v>4.4496509060458731</v>
      </c>
      <c r="J34" s="27">
        <v>7833008.0700399997</v>
      </c>
      <c r="K34" s="27">
        <v>7542788.6692599999</v>
      </c>
      <c r="L34" s="28">
        <f t="shared" si="4"/>
        <v>-3.7050823666331008</v>
      </c>
      <c r="M34" s="28">
        <f t="shared" si="5"/>
        <v>4.4496509060458731</v>
      </c>
    </row>
    <row r="35" spans="1:13" ht="14.25" x14ac:dyDescent="0.2">
      <c r="A35" s="9" t="s">
        <v>19</v>
      </c>
      <c r="B35" s="27">
        <v>671675.37525000004</v>
      </c>
      <c r="C35" s="27">
        <v>820333.85095999995</v>
      </c>
      <c r="D35" s="28">
        <f t="shared" si="0"/>
        <v>22.132488578231513</v>
      </c>
      <c r="E35" s="28">
        <f t="shared" si="1"/>
        <v>4.5973041311521783</v>
      </c>
      <c r="F35" s="27">
        <v>8120551.0301900003</v>
      </c>
      <c r="G35" s="27">
        <v>8255705.0201199995</v>
      </c>
      <c r="H35" s="28">
        <f t="shared" si="2"/>
        <v>1.6643450601755156</v>
      </c>
      <c r="I35" s="28">
        <f t="shared" si="3"/>
        <v>4.8702153717410699</v>
      </c>
      <c r="J35" s="27">
        <v>8120551.0301900003</v>
      </c>
      <c r="K35" s="27">
        <v>8255705.0201199995</v>
      </c>
      <c r="L35" s="28">
        <f t="shared" si="4"/>
        <v>1.6643450601755156</v>
      </c>
      <c r="M35" s="28">
        <f t="shared" si="5"/>
        <v>4.8702153717410699</v>
      </c>
    </row>
    <row r="36" spans="1:13" ht="14.25" x14ac:dyDescent="0.2">
      <c r="A36" s="9" t="s">
        <v>20</v>
      </c>
      <c r="B36" s="27">
        <v>1108324.47697</v>
      </c>
      <c r="C36" s="27">
        <v>1383259.95624</v>
      </c>
      <c r="D36" s="28">
        <f t="shared" si="0"/>
        <v>24.806406876588539</v>
      </c>
      <c r="E36" s="28">
        <f t="shared" si="1"/>
        <v>7.7520471742541996</v>
      </c>
      <c r="F36" s="27">
        <v>13813214.459960001</v>
      </c>
      <c r="G36" s="27">
        <v>12675178.921359999</v>
      </c>
      <c r="H36" s="28">
        <f t="shared" si="2"/>
        <v>-8.2387451660784308</v>
      </c>
      <c r="I36" s="28">
        <f t="shared" si="3"/>
        <v>7.4773566972089531</v>
      </c>
      <c r="J36" s="27">
        <v>13813214.459960001</v>
      </c>
      <c r="K36" s="27">
        <v>12675178.921359999</v>
      </c>
      <c r="L36" s="28">
        <f t="shared" si="4"/>
        <v>-8.2387451660784308</v>
      </c>
      <c r="M36" s="28">
        <f t="shared" si="5"/>
        <v>7.4773566972089531</v>
      </c>
    </row>
    <row r="37" spans="1:13" ht="14.25" x14ac:dyDescent="0.2">
      <c r="A37" s="10" t="s">
        <v>21</v>
      </c>
      <c r="B37" s="27">
        <v>279704.95673999999</v>
      </c>
      <c r="C37" s="27">
        <v>353775.95387999999</v>
      </c>
      <c r="D37" s="28">
        <f t="shared" si="0"/>
        <v>26.481832143165327</v>
      </c>
      <c r="E37" s="28">
        <f t="shared" si="1"/>
        <v>1.982626527445509</v>
      </c>
      <c r="F37" s="27">
        <v>3514643.2954600002</v>
      </c>
      <c r="G37" s="27">
        <v>3759686.7294399999</v>
      </c>
      <c r="H37" s="28">
        <f t="shared" si="2"/>
        <v>6.9720712282959632</v>
      </c>
      <c r="I37" s="28">
        <f t="shared" si="3"/>
        <v>2.2179188885776644</v>
      </c>
      <c r="J37" s="27">
        <v>3514643.2954600002</v>
      </c>
      <c r="K37" s="27">
        <v>3759686.7294399999</v>
      </c>
      <c r="L37" s="28">
        <f t="shared" si="4"/>
        <v>6.9720712282959632</v>
      </c>
      <c r="M37" s="28">
        <f t="shared" si="5"/>
        <v>2.2179188885776644</v>
      </c>
    </row>
    <row r="38" spans="1:13" ht="14.25" x14ac:dyDescent="0.2">
      <c r="A38" s="9" t="s">
        <v>22</v>
      </c>
      <c r="B38" s="27">
        <v>297820.05541999999</v>
      </c>
      <c r="C38" s="27">
        <v>298057.02846</v>
      </c>
      <c r="D38" s="28">
        <f t="shared" si="0"/>
        <v>7.9569201498475656E-2</v>
      </c>
      <c r="E38" s="28">
        <f t="shared" si="1"/>
        <v>1.6703672616393286</v>
      </c>
      <c r="F38" s="27">
        <v>4102698.534</v>
      </c>
      <c r="G38" s="27">
        <v>3757744.1722499998</v>
      </c>
      <c r="H38" s="28">
        <f t="shared" si="2"/>
        <v>-8.4079870575740472</v>
      </c>
      <c r="I38" s="28">
        <f t="shared" si="3"/>
        <v>2.2167729329186181</v>
      </c>
      <c r="J38" s="27">
        <v>4102698.534</v>
      </c>
      <c r="K38" s="27">
        <v>3757744.1722499998</v>
      </c>
      <c r="L38" s="28">
        <f t="shared" si="4"/>
        <v>-8.4079870575740472</v>
      </c>
      <c r="M38" s="28">
        <f t="shared" si="5"/>
        <v>2.2167729329186181</v>
      </c>
    </row>
    <row r="39" spans="1:13" ht="14.25" x14ac:dyDescent="0.2">
      <c r="A39" s="9" t="s">
        <v>23</v>
      </c>
      <c r="B39" s="27">
        <v>288648.05207999999</v>
      </c>
      <c r="C39" s="27">
        <v>279511.54240999999</v>
      </c>
      <c r="D39" s="28">
        <f>(C39-B39)/B39*100</f>
        <v>-3.1652767459063877</v>
      </c>
      <c r="E39" s="28">
        <f t="shared" si="1"/>
        <v>1.5664348936989894</v>
      </c>
      <c r="F39" s="27">
        <v>2740694.1696899999</v>
      </c>
      <c r="G39" s="27">
        <v>2279026.8009600001</v>
      </c>
      <c r="H39" s="28">
        <f t="shared" si="2"/>
        <v>-16.844906441429728</v>
      </c>
      <c r="I39" s="28">
        <f t="shared" si="3"/>
        <v>1.344446214053798</v>
      </c>
      <c r="J39" s="27">
        <v>2740694.1696899999</v>
      </c>
      <c r="K39" s="27">
        <v>2279026.8009600001</v>
      </c>
      <c r="L39" s="28">
        <f t="shared" si="4"/>
        <v>-16.844906441429728</v>
      </c>
      <c r="M39" s="28">
        <f t="shared" si="5"/>
        <v>1.344446214053798</v>
      </c>
    </row>
    <row r="40" spans="1:13" ht="14.25" x14ac:dyDescent="0.2">
      <c r="A40" s="9" t="s">
        <v>24</v>
      </c>
      <c r="B40" s="27">
        <v>390571.19068</v>
      </c>
      <c r="C40" s="27">
        <v>488814.8394</v>
      </c>
      <c r="D40" s="28">
        <f>(C40-B40)/B40*100</f>
        <v>25.153839060416587</v>
      </c>
      <c r="E40" s="28">
        <f t="shared" si="1"/>
        <v>2.7394096658479659</v>
      </c>
      <c r="F40" s="27">
        <v>4676092.5004000003</v>
      </c>
      <c r="G40" s="27">
        <v>4664483.4103100002</v>
      </c>
      <c r="H40" s="28">
        <f t="shared" si="2"/>
        <v>-0.24826476569928868</v>
      </c>
      <c r="I40" s="28">
        <f t="shared" si="3"/>
        <v>2.7516776278657264</v>
      </c>
      <c r="J40" s="27">
        <v>4676092.5004000003</v>
      </c>
      <c r="K40" s="27">
        <v>4664483.4103100002</v>
      </c>
      <c r="L40" s="28">
        <f t="shared" si="4"/>
        <v>-0.24826476569928868</v>
      </c>
      <c r="M40" s="28">
        <f t="shared" si="5"/>
        <v>2.7516776278657264</v>
      </c>
    </row>
    <row r="41" spans="1:13" ht="14.25" x14ac:dyDescent="0.2">
      <c r="A41" s="9" t="s">
        <v>25</v>
      </c>
      <c r="B41" s="27">
        <v>19091.180899999999</v>
      </c>
      <c r="C41" s="27">
        <v>10205.291569999999</v>
      </c>
      <c r="D41" s="28">
        <f t="shared" si="0"/>
        <v>-46.544471903254561</v>
      </c>
      <c r="E41" s="28">
        <f t="shared" si="1"/>
        <v>5.7192360207333676E-2</v>
      </c>
      <c r="F41" s="27">
        <v>119164.23957999999</v>
      </c>
      <c r="G41" s="27">
        <v>100548.37506000001</v>
      </c>
      <c r="H41" s="28">
        <f t="shared" si="2"/>
        <v>-15.622022668556006</v>
      </c>
      <c r="I41" s="28">
        <f t="shared" si="3"/>
        <v>5.9315617579282234E-2</v>
      </c>
      <c r="J41" s="27">
        <v>119164.23957999999</v>
      </c>
      <c r="K41" s="27">
        <v>100548.37506000001</v>
      </c>
      <c r="L41" s="28">
        <f t="shared" si="4"/>
        <v>-15.622022668556006</v>
      </c>
      <c r="M41" s="28">
        <f t="shared" si="5"/>
        <v>5.9315617579282234E-2</v>
      </c>
    </row>
    <row r="42" spans="1:13" ht="15.75" x14ac:dyDescent="0.25">
      <c r="A42" s="14" t="s">
        <v>36</v>
      </c>
      <c r="B42" s="25">
        <f>B43</f>
        <v>368116.69157999998</v>
      </c>
      <c r="C42" s="25">
        <f>C43</f>
        <v>480200.44994999998</v>
      </c>
      <c r="D42" s="26">
        <f t="shared" si="0"/>
        <v>30.447888110947474</v>
      </c>
      <c r="E42" s="26">
        <f t="shared" si="1"/>
        <v>2.6911330182861306</v>
      </c>
      <c r="F42" s="25">
        <f>F43</f>
        <v>4310206.1128500002</v>
      </c>
      <c r="G42" s="25">
        <f>G43</f>
        <v>4272391.3975600004</v>
      </c>
      <c r="H42" s="26">
        <f t="shared" si="2"/>
        <v>-0.87732962879113541</v>
      </c>
      <c r="I42" s="26">
        <f t="shared" si="3"/>
        <v>2.5203742391208381</v>
      </c>
      <c r="J42" s="25">
        <f>J43</f>
        <v>4310206.1128500002</v>
      </c>
      <c r="K42" s="25">
        <f>K43</f>
        <v>4272391.3975600004</v>
      </c>
      <c r="L42" s="26">
        <f t="shared" si="4"/>
        <v>-0.87732962879113541</v>
      </c>
      <c r="M42" s="26">
        <f t="shared" si="5"/>
        <v>2.5203742391208381</v>
      </c>
    </row>
    <row r="43" spans="1:13" ht="14.25" x14ac:dyDescent="0.2">
      <c r="A43" s="9" t="s">
        <v>26</v>
      </c>
      <c r="B43" s="27">
        <v>368116.69157999998</v>
      </c>
      <c r="C43" s="27">
        <v>480200.44994999998</v>
      </c>
      <c r="D43" s="28">
        <f t="shared" si="0"/>
        <v>30.447888110947474</v>
      </c>
      <c r="E43" s="28">
        <f t="shared" si="1"/>
        <v>2.6911330182861306</v>
      </c>
      <c r="F43" s="27">
        <v>4310206.1128500002</v>
      </c>
      <c r="G43" s="27">
        <v>4272391.3975600004</v>
      </c>
      <c r="H43" s="28">
        <f t="shared" si="2"/>
        <v>-0.87732962879113541</v>
      </c>
      <c r="I43" s="28">
        <f t="shared" si="3"/>
        <v>2.5203742391208381</v>
      </c>
      <c r="J43" s="27">
        <v>4310206.1128500002</v>
      </c>
      <c r="K43" s="27">
        <v>4272391.3975600004</v>
      </c>
      <c r="L43" s="28">
        <f t="shared" si="4"/>
        <v>-0.87732962879113541</v>
      </c>
      <c r="M43" s="28">
        <f t="shared" si="5"/>
        <v>2.5203742391208381</v>
      </c>
    </row>
    <row r="44" spans="1:13" ht="15.75" x14ac:dyDescent="0.25">
      <c r="A44" s="8" t="s">
        <v>37</v>
      </c>
      <c r="B44" s="25">
        <f>B8+B22+B42</f>
        <v>14124271.341039998</v>
      </c>
      <c r="C44" s="25">
        <f>C8+C22+C42</f>
        <v>16392050.560400002</v>
      </c>
      <c r="D44" s="26">
        <f t="shared" si="0"/>
        <v>16.055902386770647</v>
      </c>
      <c r="E44" s="26">
        <f t="shared" si="1"/>
        <v>91.864113215848349</v>
      </c>
      <c r="F44" s="29">
        <f>F8+F22+F42</f>
        <v>165873446.99743003</v>
      </c>
      <c r="G44" s="29">
        <f>G8+G22+G42</f>
        <v>156286763.84742001</v>
      </c>
      <c r="H44" s="30">
        <f t="shared" si="2"/>
        <v>-5.779516446751451</v>
      </c>
      <c r="I44" s="30">
        <f t="shared" si="3"/>
        <v>92.196874504887262</v>
      </c>
      <c r="J44" s="29">
        <f>J8+J22+J42</f>
        <v>165873446.99743003</v>
      </c>
      <c r="K44" s="29">
        <f>K8+K22+K42</f>
        <v>156286763.84742001</v>
      </c>
      <c r="L44" s="30">
        <f t="shared" si="4"/>
        <v>-5.779516446751451</v>
      </c>
      <c r="M44" s="30">
        <f t="shared" si="5"/>
        <v>92.196874504887262</v>
      </c>
    </row>
    <row r="45" spans="1:13" ht="15" x14ac:dyDescent="0.25">
      <c r="A45" s="15" t="s">
        <v>38</v>
      </c>
      <c r="B45" s="19">
        <f>B46-B44</f>
        <v>1262447.1279600002</v>
      </c>
      <c r="C45" s="19">
        <f>C46-C44</f>
        <v>1451751.5365999974</v>
      </c>
      <c r="D45" s="20">
        <f t="shared" si="0"/>
        <v>14.995036579939466</v>
      </c>
      <c r="E45" s="20">
        <f t="shared" si="1"/>
        <v>8.1358867841516478</v>
      </c>
      <c r="F45" s="19">
        <f>F46-F44</f>
        <v>14959274.704569966</v>
      </c>
      <c r="G45" s="19">
        <f>G46-G44</f>
        <v>13227403.185580015</v>
      </c>
      <c r="H45" s="21">
        <f t="shared" si="2"/>
        <v>-11.577242568189982</v>
      </c>
      <c r="I45" s="20">
        <f t="shared" si="3"/>
        <v>7.8031254951127362</v>
      </c>
      <c r="J45" s="19">
        <f>J46-J44</f>
        <v>14959274.704569966</v>
      </c>
      <c r="K45" s="19">
        <f>K46-K44</f>
        <v>13227403.185580015</v>
      </c>
      <c r="L45" s="21">
        <f t="shared" si="4"/>
        <v>-11.577242568189982</v>
      </c>
      <c r="M45" s="20">
        <f t="shared" si="5"/>
        <v>7.8031254951127362</v>
      </c>
    </row>
    <row r="46" spans="1:13" s="12" customFormat="1" ht="22.5" customHeight="1" x14ac:dyDescent="0.3">
      <c r="A46" s="11" t="s">
        <v>43</v>
      </c>
      <c r="B46" s="22">
        <v>15386718.468999999</v>
      </c>
      <c r="C46" s="22">
        <v>17843802.096999999</v>
      </c>
      <c r="D46" s="36">
        <f t="shared" si="0"/>
        <v>15.968860631006848</v>
      </c>
      <c r="E46" s="23">
        <f t="shared" si="1"/>
        <v>100</v>
      </c>
      <c r="F46" s="22">
        <v>180832721.70199999</v>
      </c>
      <c r="G46" s="22">
        <v>169514167.03300002</v>
      </c>
      <c r="H46" s="36">
        <f t="shared" si="2"/>
        <v>-6.259129742930142</v>
      </c>
      <c r="I46" s="23">
        <f t="shared" si="3"/>
        <v>100</v>
      </c>
      <c r="J46" s="22">
        <v>180832721.70199999</v>
      </c>
      <c r="K46" s="22">
        <v>169514167.03300002</v>
      </c>
      <c r="L46" s="36">
        <f t="shared" si="4"/>
        <v>-6.259129742930142</v>
      </c>
      <c r="M46" s="23">
        <f t="shared" si="5"/>
        <v>100</v>
      </c>
    </row>
    <row r="47" spans="1:13" ht="20.25" customHeight="1" x14ac:dyDescent="0.2">
      <c r="C47" s="17"/>
    </row>
    <row r="49" spans="1:1" x14ac:dyDescent="0.2">
      <c r="A49" s="1" t="s">
        <v>41</v>
      </c>
    </row>
    <row r="50" spans="1:1" ht="25.5" x14ac:dyDescent="0.2">
      <c r="A50" s="18" t="s">
        <v>42</v>
      </c>
    </row>
  </sheetData>
  <mergeCells count="5">
    <mergeCell ref="B6:E6"/>
    <mergeCell ref="F6:I6"/>
    <mergeCell ref="J6:M6"/>
    <mergeCell ref="A5:M5"/>
    <mergeCell ref="B1:J1"/>
  </mergeCells>
  <conditionalFormatting sqref="D46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H46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L46">
    <cfRule type="cellIs" dxfId="1" priority="1" operator="greaterThan">
      <formula>0</formula>
    </cfRule>
    <cfRule type="cellIs" dxfId="0" priority="2" operator="lessThan">
      <formula>0</formula>
    </cfRule>
  </conditionalFormatting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SEKTOR_USD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Onural Sürmen</cp:lastModifiedBy>
  <cp:lastPrinted>2016-02-26T09:44:09Z</cp:lastPrinted>
  <dcterms:created xsi:type="dcterms:W3CDTF">2013-08-01T04:41:02Z</dcterms:created>
  <dcterms:modified xsi:type="dcterms:W3CDTF">2021-05-15T05:39:04Z</dcterms:modified>
</cp:coreProperties>
</file>